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ANL o camera" sheetId="1" r:id="rId1"/>
  </sheets>
  <definedNames>
    <definedName name="_xlnm._FilterDatabase" localSheetId="0" hidden="1">'ANL o camera'!$A$3:$AQ$25</definedName>
    <definedName name="_xlnm.Print_Area" localSheetId="0">'ANL o camera'!$A$1:$AQ$43</definedName>
  </definedNames>
  <calcPr fullCalcOnLoad="1"/>
</workbook>
</file>

<file path=xl/sharedStrings.xml><?xml version="1.0" encoding="utf-8"?>
<sst xmlns="http://schemas.openxmlformats.org/spreadsheetml/2006/main" count="207" uniqueCount="86">
  <si>
    <t>Copii</t>
  </si>
  <si>
    <t>Punctaj</t>
  </si>
  <si>
    <t>Alte persoane, indiferent de numarul acestora</t>
  </si>
  <si>
    <t>Nr. de persoane in intretinere</t>
  </si>
  <si>
    <t>Situatia locativa actuala</t>
  </si>
  <si>
    <t>Chirias in spatiul din fond locativ privat</t>
  </si>
  <si>
    <t>Tolerat in spatiu</t>
  </si>
  <si>
    <t>Suprafata locuibila detinuta (cu chirie, tolerat in spatiu): -m2/locatar</t>
  </si>
  <si>
    <t>Starea civila</t>
  </si>
  <si>
    <t>Casatorit</t>
  </si>
  <si>
    <t>Necasatorit</t>
  </si>
  <si>
    <t>Starea de sanatate actuala</t>
  </si>
  <si>
    <t>Boala de care sufera solicitantul sau un alt membru al familiei ori aflat in intretinere necesita, potrivit legii, insotitor sau o camera in plus.</t>
  </si>
  <si>
    <t>Vechimea cererii solicitantului</t>
  </si>
  <si>
    <t>Vechime - an</t>
  </si>
  <si>
    <t>Data depunere cerere</t>
  </si>
  <si>
    <t>Data evaluare cerere</t>
  </si>
  <si>
    <t>Nivelul de studii si/sau pregatire profesionala</t>
  </si>
  <si>
    <t>Fara studii si fara pregatire profesionala</t>
  </si>
  <si>
    <t>Cu scola generala, fara pregatire profesionala si/sau cu specializare la locul de munca</t>
  </si>
  <si>
    <t>Cu studii medii, fara pregatire profesionala si/sau cu specializare la locul de munca</t>
  </si>
  <si>
    <t>Cu pregatire profesionala, prin studii medii sau profesionale de specialitate si/sau prin studii superioare de scurta durata</t>
  </si>
  <si>
    <t>Cu studii superioare</t>
  </si>
  <si>
    <t>DA</t>
  </si>
  <si>
    <t>Situatii locative sau sociale deosebite</t>
  </si>
  <si>
    <t>Tineri proveniti din case de ocrotire sociala si care au implinit 18 ani</t>
  </si>
  <si>
    <t>Tineri care au adoptat sau adopta copii</t>
  </si>
  <si>
    <t>Tineri evacuati din case nationalizate</t>
  </si>
  <si>
    <t>Punctaj total</t>
  </si>
  <si>
    <t>Nr. de ordine</t>
  </si>
  <si>
    <t>Nume prenume</t>
  </si>
  <si>
    <t>Pnctaj obtinu</t>
  </si>
  <si>
    <t>Suprafata utila</t>
  </si>
  <si>
    <t>Numar persoane</t>
  </si>
  <si>
    <t>Lista de prioritati ANL cu o camera</t>
  </si>
  <si>
    <t>PĂTRAȘ ALEXANDRU-LAURENȚIU</t>
  </si>
  <si>
    <t>NU</t>
  </si>
  <si>
    <t>01.04.2022</t>
  </si>
  <si>
    <t>02.02.2010</t>
  </si>
  <si>
    <t>Venitul mediu net lunr/membru</t>
  </si>
  <si>
    <t>Venitul familiei</t>
  </si>
  <si>
    <t>Nr. membrilor în familie</t>
  </si>
  <si>
    <t>Venitul/membru de familie</t>
  </si>
  <si>
    <t>10.02.2010</t>
  </si>
  <si>
    <t>MIRON DANIEL-FLORIN</t>
  </si>
  <si>
    <t>GAVA GABRIELA</t>
  </si>
  <si>
    <t>05.02.2016</t>
  </si>
  <si>
    <t>SAITOS ZOLTAN-ISTVAN</t>
  </si>
  <si>
    <t>12.12.2014</t>
  </si>
  <si>
    <t>MITRAN CHRISTINE</t>
  </si>
  <si>
    <t>11.04.2018</t>
  </si>
  <si>
    <t>CHESCHES ALEXANDRA-LORENA</t>
  </si>
  <si>
    <t>16.10.2018</t>
  </si>
  <si>
    <t>BĂIAȘU DENIS</t>
  </si>
  <si>
    <t>26.01.208</t>
  </si>
  <si>
    <t>VITELARIU OVIDIU-DANIEL</t>
  </si>
  <si>
    <t>15.11.2017</t>
  </si>
  <si>
    <t>STAN FABIAN-CRISTIAN</t>
  </si>
  <si>
    <t>11.03.2021</t>
  </si>
  <si>
    <t>VUIN IASMIN</t>
  </si>
  <si>
    <t>16.04.2015</t>
  </si>
  <si>
    <t>MĂTĂSARU DANIEL-CĂTĂLIN</t>
  </si>
  <si>
    <t>07.09.2021</t>
  </si>
  <si>
    <t>MONEA ȘTEFĂNEL-LEONDARD</t>
  </si>
  <si>
    <t>20.01.2020</t>
  </si>
  <si>
    <t>RĂUȚU HANELORE-RITA</t>
  </si>
  <si>
    <t>26.10.2021</t>
  </si>
  <si>
    <t>POPESCU ALIN</t>
  </si>
  <si>
    <t>07.02.2021</t>
  </si>
  <si>
    <t>BOBOICIOV PETRU</t>
  </si>
  <si>
    <t>07.02.2022</t>
  </si>
  <si>
    <t>PERICI-BACHICI DAIANA-DANIELA</t>
  </si>
  <si>
    <t>24.06.2015</t>
  </si>
  <si>
    <t>GIORICI CĂTĂLIN-GRAȚIAN</t>
  </si>
  <si>
    <t>30.03.2022</t>
  </si>
  <si>
    <t>MARCU ADRIAN-ILIE</t>
  </si>
  <si>
    <t>31.01.2022</t>
  </si>
  <si>
    <t>TURDA ANDREEA</t>
  </si>
  <si>
    <t>04.02.2022</t>
  </si>
  <si>
    <t>ENE MARIA-ROXANA</t>
  </si>
  <si>
    <t>29.10.2020</t>
  </si>
  <si>
    <t>FRĂTUȚU ANDREEA</t>
  </si>
  <si>
    <t>23.01.2020</t>
  </si>
  <si>
    <t>01.04.2020</t>
  </si>
  <si>
    <t>BODZSAR FLAVIUS-SORIN</t>
  </si>
  <si>
    <t>30.08.2011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</si>
</sst>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09]dddd\,\ mmmm\ dd\,\ yyyy"/>
    <numFmt numFmtId="181" formatCode="[$-409]h:mm:ss\ AM/PM"/>
    <numFmt numFmtId="182" formatCode="[$-409]mmmmm;@"/>
    <numFmt numFmtId="183" formatCode="0.00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184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0" xfId="0" applyFill="1" applyAlignment="1">
      <alignment wrapText="1"/>
    </xf>
    <xf numFmtId="0" fontId="0" fillId="35" borderId="10" xfId="0" applyFill="1" applyBorder="1" applyAlignment="1">
      <alignment wrapText="1"/>
    </xf>
    <xf numFmtId="0" fontId="0" fillId="36" borderId="0" xfId="0" applyFill="1" applyAlignment="1">
      <alignment wrapText="1"/>
    </xf>
    <xf numFmtId="0" fontId="0" fillId="36" borderId="10" xfId="0" applyFill="1" applyBorder="1" applyAlignment="1">
      <alignment wrapText="1"/>
    </xf>
    <xf numFmtId="0" fontId="0" fillId="37" borderId="0" xfId="0" applyFill="1" applyAlignment="1">
      <alignment wrapText="1"/>
    </xf>
    <xf numFmtId="0" fontId="0" fillId="37" borderId="10" xfId="0" applyFill="1" applyBorder="1" applyAlignment="1">
      <alignment wrapText="1"/>
    </xf>
    <xf numFmtId="0" fontId="0" fillId="38" borderId="0" xfId="0" applyFill="1" applyAlignment="1">
      <alignment wrapText="1"/>
    </xf>
    <xf numFmtId="0" fontId="0" fillId="38" borderId="10" xfId="0" applyFill="1" applyBorder="1" applyAlignment="1">
      <alignment wrapText="1"/>
    </xf>
    <xf numFmtId="0" fontId="0" fillId="0" borderId="11" xfId="0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34" borderId="13" xfId="0" applyFill="1" applyBorder="1" applyAlignment="1">
      <alignment horizontal="center" textRotation="90" wrapText="1"/>
    </xf>
    <xf numFmtId="0" fontId="0" fillId="35" borderId="15" xfId="0" applyFill="1" applyBorder="1" applyAlignment="1">
      <alignment horizontal="center" textRotation="90" wrapText="1"/>
    </xf>
    <xf numFmtId="0" fontId="0" fillId="36" borderId="15" xfId="0" applyFill="1" applyBorder="1" applyAlignment="1">
      <alignment horizontal="center" textRotation="90" wrapText="1"/>
    </xf>
    <xf numFmtId="0" fontId="0" fillId="37" borderId="15" xfId="0" applyFill="1" applyBorder="1" applyAlignment="1">
      <alignment horizontal="center" textRotation="90" wrapText="1"/>
    </xf>
    <xf numFmtId="0" fontId="0" fillId="38" borderId="12" xfId="0" applyFill="1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13" xfId="0" applyFont="1" applyBorder="1" applyAlignment="1">
      <alignment horizontal="center" textRotation="90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3" sqref="E1:E16384"/>
    </sheetView>
  </sheetViews>
  <sheetFormatPr defaultColWidth="9.140625" defaultRowHeight="12.75"/>
  <cols>
    <col min="1" max="1" width="3.421875" style="1" customWidth="1"/>
    <col min="2" max="2" width="6.28125" style="1" customWidth="1"/>
    <col min="3" max="3" width="4.28125" style="1" customWidth="1"/>
    <col min="4" max="4" width="30.8515625" style="1" customWidth="1"/>
    <col min="5" max="5" width="4.00390625" style="1" customWidth="1"/>
    <col min="6" max="8" width="3.7109375" style="1" bestFit="1" customWidth="1"/>
    <col min="9" max="9" width="6.8515625" style="1" customWidth="1"/>
    <col min="10" max="10" width="3.7109375" style="1" customWidth="1"/>
    <col min="11" max="11" width="6.7109375" style="1" customWidth="1"/>
    <col min="12" max="13" width="3.421875" style="1" customWidth="1"/>
    <col min="14" max="15" width="3.7109375" style="1" customWidth="1"/>
    <col min="16" max="16" width="3.28125" style="1" customWidth="1"/>
    <col min="17" max="18" width="2.8515625" style="1" customWidth="1"/>
    <col min="19" max="19" width="4.140625" style="1" customWidth="1"/>
    <col min="20" max="20" width="3.7109375" style="1" bestFit="1" customWidth="1"/>
    <col min="21" max="21" width="10.140625" style="1" customWidth="1"/>
    <col min="22" max="22" width="3.00390625" style="1" customWidth="1"/>
    <col min="23" max="23" width="10.57421875" style="1" bestFit="1" customWidth="1"/>
    <col min="24" max="24" width="10.140625" style="1" bestFit="1" customWidth="1"/>
    <col min="25" max="25" width="7.57421875" style="1" bestFit="1" customWidth="1"/>
    <col min="26" max="26" width="3.7109375" style="1" bestFit="1" customWidth="1"/>
    <col min="27" max="27" width="7.00390625" style="8" customWidth="1"/>
    <col min="28" max="28" width="9.140625" style="10" customWidth="1"/>
    <col min="29" max="29" width="9.140625" style="12" customWidth="1"/>
    <col min="30" max="30" width="9.140625" style="14" customWidth="1"/>
    <col min="31" max="31" width="5.7109375" style="16" customWidth="1"/>
    <col min="32" max="32" width="4.7109375" style="1" customWidth="1"/>
    <col min="33" max="33" width="3.28125" style="1" customWidth="1"/>
    <col min="34" max="34" width="4.140625" style="1" customWidth="1"/>
    <col min="35" max="35" width="3.8515625" style="1" customWidth="1"/>
    <col min="36" max="36" width="3.421875" style="1" customWidth="1"/>
    <col min="37" max="37" width="3.28125" style="1" customWidth="1"/>
    <col min="38" max="38" width="3.7109375" style="1" customWidth="1"/>
    <col min="39" max="39" width="5.7109375" style="1" customWidth="1"/>
    <col min="40" max="40" width="4.8515625" style="1" customWidth="1"/>
    <col min="41" max="41" width="6.00390625" style="1" customWidth="1"/>
    <col min="42" max="42" width="3.57421875" style="1" customWidth="1"/>
    <col min="43" max="43" width="8.28125" style="1" customWidth="1"/>
    <col min="44" max="16384" width="9.140625" style="1" customWidth="1"/>
  </cols>
  <sheetData>
    <row r="1" spans="1:4" ht="13.5" customHeight="1" thickBot="1">
      <c r="A1" s="47" t="s">
        <v>34</v>
      </c>
      <c r="B1" s="47"/>
      <c r="C1" s="47"/>
      <c r="D1" s="47"/>
    </row>
    <row r="2" spans="1:43" ht="30" customHeight="1" thickBot="1" thickTop="1">
      <c r="A2" s="50" t="s">
        <v>29</v>
      </c>
      <c r="B2" s="43" t="s">
        <v>7</v>
      </c>
      <c r="C2" s="54" t="s">
        <v>31</v>
      </c>
      <c r="D2" s="52" t="s">
        <v>30</v>
      </c>
      <c r="E2" s="40" t="s">
        <v>4</v>
      </c>
      <c r="F2" s="41"/>
      <c r="G2" s="41"/>
      <c r="H2" s="41"/>
      <c r="I2" s="41"/>
      <c r="J2" s="41"/>
      <c r="K2" s="41"/>
      <c r="L2" s="42"/>
      <c r="M2" s="41" t="s">
        <v>8</v>
      </c>
      <c r="N2" s="41"/>
      <c r="O2" s="41"/>
      <c r="P2" s="45"/>
      <c r="Q2" s="46" t="s">
        <v>3</v>
      </c>
      <c r="R2" s="41"/>
      <c r="S2" s="41"/>
      <c r="T2" s="45"/>
      <c r="U2" s="46" t="s">
        <v>11</v>
      </c>
      <c r="V2" s="45"/>
      <c r="W2" s="46" t="s">
        <v>13</v>
      </c>
      <c r="X2" s="41"/>
      <c r="Y2" s="41"/>
      <c r="Z2" s="45"/>
      <c r="AA2" s="46" t="s">
        <v>17</v>
      </c>
      <c r="AB2" s="41"/>
      <c r="AC2" s="41"/>
      <c r="AD2" s="41"/>
      <c r="AE2" s="41"/>
      <c r="AF2" s="45"/>
      <c r="AG2" s="46" t="s">
        <v>24</v>
      </c>
      <c r="AH2" s="41"/>
      <c r="AI2" s="41"/>
      <c r="AJ2" s="41"/>
      <c r="AK2" s="41"/>
      <c r="AL2" s="45"/>
      <c r="AM2" s="46" t="s">
        <v>39</v>
      </c>
      <c r="AN2" s="41"/>
      <c r="AO2" s="41"/>
      <c r="AP2" s="41"/>
      <c r="AQ2" s="48" t="s">
        <v>28</v>
      </c>
    </row>
    <row r="3" spans="1:43" ht="129.75" customHeight="1">
      <c r="A3" s="51"/>
      <c r="B3" s="44"/>
      <c r="C3" s="55"/>
      <c r="D3" s="53"/>
      <c r="E3" s="18" t="s">
        <v>5</v>
      </c>
      <c r="F3" s="19" t="s">
        <v>1</v>
      </c>
      <c r="G3" s="20" t="s">
        <v>6</v>
      </c>
      <c r="H3" s="19" t="s">
        <v>1</v>
      </c>
      <c r="I3" s="20" t="s">
        <v>32</v>
      </c>
      <c r="J3" s="20" t="s">
        <v>33</v>
      </c>
      <c r="K3" s="20" t="s">
        <v>7</v>
      </c>
      <c r="L3" s="21" t="s">
        <v>1</v>
      </c>
      <c r="M3" s="22" t="s">
        <v>9</v>
      </c>
      <c r="N3" s="19" t="s">
        <v>1</v>
      </c>
      <c r="O3" s="20" t="s">
        <v>10</v>
      </c>
      <c r="P3" s="19" t="s">
        <v>1</v>
      </c>
      <c r="Q3" s="20" t="s">
        <v>0</v>
      </c>
      <c r="R3" s="19" t="s">
        <v>1</v>
      </c>
      <c r="S3" s="20" t="s">
        <v>2</v>
      </c>
      <c r="T3" s="19" t="s">
        <v>1</v>
      </c>
      <c r="U3" s="20" t="s">
        <v>12</v>
      </c>
      <c r="V3" s="19" t="s">
        <v>1</v>
      </c>
      <c r="W3" s="22" t="s">
        <v>15</v>
      </c>
      <c r="X3" s="22" t="s">
        <v>16</v>
      </c>
      <c r="Y3" s="20" t="s">
        <v>14</v>
      </c>
      <c r="Z3" s="19" t="s">
        <v>1</v>
      </c>
      <c r="AA3" s="23" t="s">
        <v>18</v>
      </c>
      <c r="AB3" s="24" t="s">
        <v>19</v>
      </c>
      <c r="AC3" s="25" t="s">
        <v>20</v>
      </c>
      <c r="AD3" s="26" t="s">
        <v>21</v>
      </c>
      <c r="AE3" s="27" t="s">
        <v>22</v>
      </c>
      <c r="AF3" s="19" t="s">
        <v>1</v>
      </c>
      <c r="AG3" s="20" t="s">
        <v>25</v>
      </c>
      <c r="AH3" s="19" t="s">
        <v>1</v>
      </c>
      <c r="AI3" s="20" t="s">
        <v>26</v>
      </c>
      <c r="AJ3" s="19" t="s">
        <v>1</v>
      </c>
      <c r="AK3" s="20" t="s">
        <v>27</v>
      </c>
      <c r="AL3" s="19" t="s">
        <v>1</v>
      </c>
      <c r="AM3" s="20" t="s">
        <v>40</v>
      </c>
      <c r="AN3" s="28" t="s">
        <v>41</v>
      </c>
      <c r="AO3" s="29" t="s">
        <v>42</v>
      </c>
      <c r="AP3" s="19" t="s">
        <v>1</v>
      </c>
      <c r="AQ3" s="49"/>
    </row>
    <row r="4" spans="1:43" ht="18.75" customHeight="1">
      <c r="A4" s="2">
        <v>1</v>
      </c>
      <c r="B4" s="3">
        <v>16</v>
      </c>
      <c r="C4" s="2">
        <f aca="true" t="shared" si="0" ref="C4:C25">AQ4</f>
        <v>81</v>
      </c>
      <c r="D4" s="2" t="s">
        <v>35</v>
      </c>
      <c r="E4" s="2" t="s">
        <v>36</v>
      </c>
      <c r="F4" s="2">
        <f aca="true" t="shared" si="1" ref="F4:F25">IF(E4="Da",10,0)</f>
        <v>0</v>
      </c>
      <c r="G4" s="2" t="s">
        <v>23</v>
      </c>
      <c r="H4" s="2">
        <f>IF(G4="Da",7,0)</f>
        <v>7</v>
      </c>
      <c r="I4" s="7">
        <v>96</v>
      </c>
      <c r="J4" s="2">
        <v>6</v>
      </c>
      <c r="K4" s="3">
        <f aca="true" t="shared" si="2" ref="K4:K25">I4/J4</f>
        <v>16</v>
      </c>
      <c r="L4" s="2">
        <f aca="true" t="shared" si="3" ref="L4:L25">IF(AND(K4&gt;0,K4&lt;8),10,IF(AND(K4&gt;=8,K4&lt;=12),9,IF(AND(K4&gt;12,K4&lt;=15),7,IF(AND(K4&gt;15,K4&lt;=18),5,0))))</f>
        <v>5</v>
      </c>
      <c r="M4" s="2"/>
      <c r="N4" s="2">
        <f aca="true" t="shared" si="4" ref="N4:N25">IF(M4="Da",10,0)</f>
        <v>0</v>
      </c>
      <c r="O4" s="2" t="s">
        <v>23</v>
      </c>
      <c r="P4" s="2">
        <f aca="true" t="shared" si="5" ref="P4:P25">IF(O4="Da",8,0)</f>
        <v>8</v>
      </c>
      <c r="Q4" s="2"/>
      <c r="R4" s="2">
        <f>IF(Q4=1,2,IF(Q4=2,3,IF(Q4=3,4,IF(Q4=4,5,IF(Q4&gt;4,5+Q4-4,0)))))</f>
        <v>0</v>
      </c>
      <c r="S4" s="2">
        <v>0</v>
      </c>
      <c r="T4" s="2">
        <f>IF(S4&gt;0,2,0)</f>
        <v>0</v>
      </c>
      <c r="U4" s="2"/>
      <c r="V4" s="2">
        <f aca="true" t="shared" si="6" ref="V4:V25">IF(U4="Da",2,0)</f>
        <v>0</v>
      </c>
      <c r="W4" s="4" t="s">
        <v>38</v>
      </c>
      <c r="X4" s="4" t="s">
        <v>37</v>
      </c>
      <c r="Y4" s="5">
        <v>12.2</v>
      </c>
      <c r="Z4" s="2">
        <f aca="true" t="shared" si="7" ref="Z4:Z23">IF(AND(Y4&gt;0,Y4&lt;1),1,IF(AND(Y4&gt;=1,Y4&lt;2),3,IF(AND(Y4&gt;=2,Y4&lt;3),6,IF(AND(Y4&gt;=3,Y4&lt;4),9,IF(Y4&gt;=4,(9+INT(Y4-4)*4),0)))))</f>
        <v>41</v>
      </c>
      <c r="AA4" s="9"/>
      <c r="AB4" s="11"/>
      <c r="AC4" s="13" t="s">
        <v>23</v>
      </c>
      <c r="AD4" s="15"/>
      <c r="AE4" s="17"/>
      <c r="AF4" s="2">
        <f>IF(AA4="Da",5,IF(AB4="Da",8,IF(AC4="Da",10,IF(AD4="Da",13,IF(AE4="Da",15,0)))))</f>
        <v>10</v>
      </c>
      <c r="AG4" s="2">
        <v>0</v>
      </c>
      <c r="AH4" s="2">
        <f>IF(AG4="Da",15,0)</f>
        <v>0</v>
      </c>
      <c r="AI4" s="2">
        <v>0</v>
      </c>
      <c r="AJ4" s="2">
        <f>IF(AI4="Da",10,0)</f>
        <v>0</v>
      </c>
      <c r="AK4" s="2">
        <v>0</v>
      </c>
      <c r="AL4" s="2">
        <f>IF(AK4="Da",5,0)</f>
        <v>0</v>
      </c>
      <c r="AM4" s="2">
        <v>3210</v>
      </c>
      <c r="AN4" s="2">
        <v>1</v>
      </c>
      <c r="AO4" s="2">
        <f>AM4/AN4</f>
        <v>3210</v>
      </c>
      <c r="AP4" s="2">
        <f>IF(AO4&lt;1524,"15",IF(AO4*(AND(AO4&gt;1524,AO4&lt;=3711)),10,0))</f>
        <v>10</v>
      </c>
      <c r="AQ4" s="2">
        <f>F4+H4+L4+P4+R4+T4+V4+Z4+AF4+AH4+AJ4+AL4+AP4</f>
        <v>81</v>
      </c>
    </row>
    <row r="5" spans="1:43" ht="18.75" customHeight="1">
      <c r="A5" s="2">
        <v>2</v>
      </c>
      <c r="B5" s="3">
        <v>15</v>
      </c>
      <c r="C5" s="2">
        <f t="shared" si="0"/>
        <v>78</v>
      </c>
      <c r="D5" s="31" t="s">
        <v>44</v>
      </c>
      <c r="E5" s="31" t="s">
        <v>36</v>
      </c>
      <c r="F5" s="2">
        <f t="shared" si="1"/>
        <v>0</v>
      </c>
      <c r="G5" s="2" t="s">
        <v>23</v>
      </c>
      <c r="H5" s="2">
        <f aca="true" t="shared" si="8" ref="H5:H25">IF(G5="Da",7,0)</f>
        <v>7</v>
      </c>
      <c r="I5" s="2">
        <v>60</v>
      </c>
      <c r="J5" s="2">
        <v>4</v>
      </c>
      <c r="K5" s="3">
        <f t="shared" si="2"/>
        <v>15</v>
      </c>
      <c r="L5" s="2">
        <f t="shared" si="3"/>
        <v>7</v>
      </c>
      <c r="M5" s="2"/>
      <c r="N5" s="2">
        <f t="shared" si="4"/>
        <v>0</v>
      </c>
      <c r="O5" s="2" t="s">
        <v>23</v>
      </c>
      <c r="P5" s="2">
        <f t="shared" si="5"/>
        <v>8</v>
      </c>
      <c r="Q5" s="2"/>
      <c r="R5" s="2">
        <v>0</v>
      </c>
      <c r="S5" s="2">
        <v>0</v>
      </c>
      <c r="T5" s="2">
        <v>0</v>
      </c>
      <c r="U5" s="2"/>
      <c r="V5" s="2">
        <f t="shared" si="6"/>
        <v>0</v>
      </c>
      <c r="W5" s="32" t="s">
        <v>43</v>
      </c>
      <c r="X5" s="4" t="s">
        <v>37</v>
      </c>
      <c r="Y5" s="5">
        <v>12.2</v>
      </c>
      <c r="Z5" s="2">
        <f t="shared" si="7"/>
        <v>41</v>
      </c>
      <c r="AA5" s="33" t="s">
        <v>23</v>
      </c>
      <c r="AB5" s="11"/>
      <c r="AC5" s="13"/>
      <c r="AD5" s="15"/>
      <c r="AE5" s="17"/>
      <c r="AF5" s="2">
        <f aca="true" t="shared" si="9" ref="AF5:AF25">IF(AA5="Da",5,IF(AB5="Da",8,IF(AC5="Da",10,IF(AD5="Da",13,IF(AE5="Da",15,0)))))</f>
        <v>5</v>
      </c>
      <c r="AG5" s="2">
        <v>0</v>
      </c>
      <c r="AH5" s="2">
        <f aca="true" t="shared" si="10" ref="AH5:AH25">IF(AG5="Da",15,0)</f>
        <v>0</v>
      </c>
      <c r="AI5" s="2">
        <v>0</v>
      </c>
      <c r="AJ5" s="2">
        <v>0</v>
      </c>
      <c r="AK5" s="2">
        <v>0</v>
      </c>
      <c r="AL5" s="2">
        <v>0</v>
      </c>
      <c r="AM5" s="2">
        <v>3620</v>
      </c>
      <c r="AN5" s="2">
        <v>1</v>
      </c>
      <c r="AO5" s="2">
        <f aca="true" t="shared" si="11" ref="AO5:AO25">AM5/AN5</f>
        <v>3620</v>
      </c>
      <c r="AP5" s="2">
        <f aca="true" t="shared" si="12" ref="AP5:AP25">IF(AO5&lt;1524,"15",IF(AO5*(AND(AO5&gt;1524,AO5&lt;=3711)),10,0))</f>
        <v>10</v>
      </c>
      <c r="AQ5" s="2">
        <f aca="true" t="shared" si="13" ref="AQ5:AQ25">F5+H5+L5+P5+R5+T5+V5+Z5+AF5+AH5+AJ5+AL5+AP5</f>
        <v>78</v>
      </c>
    </row>
    <row r="6" spans="1:43" ht="18.75" customHeight="1">
      <c r="A6" s="2">
        <v>3</v>
      </c>
      <c r="B6" s="3">
        <v>26.37</v>
      </c>
      <c r="C6" s="2">
        <v>73</v>
      </c>
      <c r="D6" s="31" t="s">
        <v>84</v>
      </c>
      <c r="E6" s="2" t="s">
        <v>36</v>
      </c>
      <c r="F6" s="2">
        <f>IF(E6="Da",10,0)</f>
        <v>0</v>
      </c>
      <c r="G6" s="31" t="s">
        <v>23</v>
      </c>
      <c r="H6" s="2">
        <f>IF(G6="Da",7,0)</f>
        <v>7</v>
      </c>
      <c r="I6" s="2">
        <v>158.2</v>
      </c>
      <c r="J6" s="2">
        <v>6</v>
      </c>
      <c r="K6" s="3">
        <f>I6/J6</f>
        <v>26.366666666666664</v>
      </c>
      <c r="L6" s="2">
        <f>IF(AND(K6&gt;0,K6&lt;8),10,IF(AND(K6&gt;=8,K6&lt;=12),9,IF(AND(K6&gt;12,K6&lt;=15),7,IF(AND(K6&gt;15,K6&lt;=18),5,0))))</f>
        <v>0</v>
      </c>
      <c r="M6" s="2"/>
      <c r="N6" s="2">
        <f>IF(M6="Da",10,0)</f>
        <v>0</v>
      </c>
      <c r="O6" s="2" t="s">
        <v>23</v>
      </c>
      <c r="P6" s="2">
        <f>IF(O6="Da",8,0)</f>
        <v>8</v>
      </c>
      <c r="Q6" s="2"/>
      <c r="R6" s="2">
        <f>IF(Q6=1,2,IF(Q6=2,3,IF(Q6=3,4,IF(Q6=4,5,IF(Q6&gt;4,5+Q6-4,0)))))</f>
        <v>0</v>
      </c>
      <c r="S6" s="2">
        <v>0</v>
      </c>
      <c r="T6" s="2">
        <f>IF(S6&gt;0,2,0)</f>
        <v>0</v>
      </c>
      <c r="U6" s="2"/>
      <c r="V6" s="2">
        <f>IF(U6="Da",2,0)</f>
        <v>0</v>
      </c>
      <c r="W6" s="32" t="s">
        <v>85</v>
      </c>
      <c r="X6" s="32" t="s">
        <v>37</v>
      </c>
      <c r="Y6" s="5">
        <v>10.7</v>
      </c>
      <c r="Z6" s="2">
        <f>IF(AND(Y6&gt;0,Y6&lt;1),1,IF(AND(Y6&gt;=1,Y6&lt;2),3,IF(AND(Y6&gt;=2,Y6&lt;3),6,IF(AND(Y6&gt;=3,Y6&lt;4),9,IF(Y6&gt;=4,(9+INT(Y6-4)*4),0)))))</f>
        <v>33</v>
      </c>
      <c r="AA6" s="9"/>
      <c r="AB6" s="11"/>
      <c r="AC6" s="13" t="s">
        <v>23</v>
      </c>
      <c r="AD6" s="15"/>
      <c r="AE6" s="34"/>
      <c r="AF6" s="2">
        <f>IF(AA6="Da",5,IF(AB6="Da",8,IF(AC6="Da",10,IF(AD6="Da",13,IF(AE6="Da",15,0)))))</f>
        <v>10</v>
      </c>
      <c r="AG6" s="2">
        <v>0</v>
      </c>
      <c r="AH6" s="2">
        <f>IF(AG6="Da",15,0)</f>
        <v>0</v>
      </c>
      <c r="AI6" s="2">
        <v>0</v>
      </c>
      <c r="AJ6" s="2">
        <f>IF(AI6="Da",10,0)</f>
        <v>0</v>
      </c>
      <c r="AK6" s="2">
        <v>0</v>
      </c>
      <c r="AL6" s="2">
        <f>IF(AK6="Da",5,0)</f>
        <v>0</v>
      </c>
      <c r="AM6" s="2">
        <v>611</v>
      </c>
      <c r="AN6" s="2">
        <v>1</v>
      </c>
      <c r="AO6" s="2">
        <v>611</v>
      </c>
      <c r="AP6" s="38" t="str">
        <f>IF(AO6&lt;1524,"15",IF(AO6*(AND(AO6&gt;1524,AO6&lt;=3711)),10,0))</f>
        <v>15</v>
      </c>
      <c r="AQ6" s="2">
        <f>F6+H6+L6+P6+R6+T6+V6+Z6+AF6+AH6+AJ6+AL6+AP6</f>
        <v>73</v>
      </c>
    </row>
    <row r="7" spans="1:43" ht="18.75" customHeight="1">
      <c r="A7" s="2">
        <v>4</v>
      </c>
      <c r="B7" s="3">
        <v>12</v>
      </c>
      <c r="C7" s="2">
        <f t="shared" si="0"/>
        <v>69</v>
      </c>
      <c r="D7" s="31" t="s">
        <v>45</v>
      </c>
      <c r="E7" s="2" t="s">
        <v>23</v>
      </c>
      <c r="F7" s="2">
        <f t="shared" si="1"/>
        <v>10</v>
      </c>
      <c r="G7" s="31" t="s">
        <v>36</v>
      </c>
      <c r="H7" s="2">
        <f t="shared" si="8"/>
        <v>0</v>
      </c>
      <c r="I7" s="2">
        <v>12</v>
      </c>
      <c r="J7" s="2">
        <v>1</v>
      </c>
      <c r="K7" s="3">
        <f t="shared" si="2"/>
        <v>12</v>
      </c>
      <c r="L7" s="2">
        <f t="shared" si="3"/>
        <v>9</v>
      </c>
      <c r="M7" s="2"/>
      <c r="N7" s="2">
        <f t="shared" si="4"/>
        <v>0</v>
      </c>
      <c r="O7" s="2" t="s">
        <v>23</v>
      </c>
      <c r="P7" s="2">
        <f t="shared" si="5"/>
        <v>8</v>
      </c>
      <c r="Q7" s="2"/>
      <c r="R7" s="2">
        <f aca="true" t="shared" si="14" ref="R7:R25">IF(Q7=1,2,IF(Q7=2,3,IF(Q7=3,4,IF(Q7=4,5,IF(Q7&gt;4,5+Q7-4,0)))))</f>
        <v>0</v>
      </c>
      <c r="S7" s="2">
        <v>0</v>
      </c>
      <c r="T7" s="2">
        <f aca="true" t="shared" si="15" ref="T7:T25">IF(S7&gt;0,2,0)</f>
        <v>0</v>
      </c>
      <c r="U7" s="2"/>
      <c r="V7" s="2">
        <f t="shared" si="6"/>
        <v>0</v>
      </c>
      <c r="W7" s="32" t="s">
        <v>46</v>
      </c>
      <c r="X7" s="32" t="s">
        <v>37</v>
      </c>
      <c r="Y7" s="5">
        <v>6.1</v>
      </c>
      <c r="Z7" s="2">
        <f t="shared" si="7"/>
        <v>17</v>
      </c>
      <c r="AA7" s="9"/>
      <c r="AB7" s="11"/>
      <c r="AC7" s="13"/>
      <c r="AD7" s="15"/>
      <c r="AE7" s="34" t="s">
        <v>23</v>
      </c>
      <c r="AF7" s="2">
        <f t="shared" si="9"/>
        <v>15</v>
      </c>
      <c r="AG7" s="2">
        <v>0</v>
      </c>
      <c r="AH7" s="2">
        <f t="shared" si="10"/>
        <v>0</v>
      </c>
      <c r="AI7" s="2">
        <v>0</v>
      </c>
      <c r="AJ7" s="2">
        <f aca="true" t="shared" si="16" ref="AJ7:AJ25">IF(AI7="Da",10,0)</f>
        <v>0</v>
      </c>
      <c r="AK7" s="2">
        <v>0</v>
      </c>
      <c r="AL7" s="2">
        <f aca="true" t="shared" si="17" ref="AL7:AL25">IF(AK7="Da",5,0)</f>
        <v>0</v>
      </c>
      <c r="AM7" s="2">
        <v>3519</v>
      </c>
      <c r="AN7" s="2">
        <v>1</v>
      </c>
      <c r="AO7" s="2">
        <v>3519</v>
      </c>
      <c r="AP7" s="2">
        <f t="shared" si="12"/>
        <v>10</v>
      </c>
      <c r="AQ7" s="2">
        <f t="shared" si="13"/>
        <v>69</v>
      </c>
    </row>
    <row r="8" spans="1:43" ht="18" customHeight="1">
      <c r="A8" s="2">
        <v>5</v>
      </c>
      <c r="B8" s="3">
        <v>20.09</v>
      </c>
      <c r="C8" s="2">
        <v>66</v>
      </c>
      <c r="D8" s="31" t="s">
        <v>47</v>
      </c>
      <c r="E8" s="31" t="s">
        <v>36</v>
      </c>
      <c r="F8" s="2">
        <f t="shared" si="1"/>
        <v>0</v>
      </c>
      <c r="G8" s="2" t="s">
        <v>23</v>
      </c>
      <c r="H8" s="2">
        <f t="shared" si="8"/>
        <v>7</v>
      </c>
      <c r="I8" s="2">
        <v>60.29</v>
      </c>
      <c r="J8" s="2">
        <v>3</v>
      </c>
      <c r="K8" s="3">
        <v>20.09</v>
      </c>
      <c r="L8" s="2">
        <f t="shared" si="3"/>
        <v>0</v>
      </c>
      <c r="M8" s="2"/>
      <c r="N8" s="2">
        <f t="shared" si="4"/>
        <v>0</v>
      </c>
      <c r="O8" s="2" t="s">
        <v>23</v>
      </c>
      <c r="P8" s="2">
        <f t="shared" si="5"/>
        <v>8</v>
      </c>
      <c r="Q8" s="2"/>
      <c r="R8" s="2">
        <f t="shared" si="14"/>
        <v>0</v>
      </c>
      <c r="S8" s="30">
        <v>0</v>
      </c>
      <c r="T8" s="2">
        <f t="shared" si="15"/>
        <v>0</v>
      </c>
      <c r="U8" s="2"/>
      <c r="V8" s="2">
        <f t="shared" si="6"/>
        <v>0</v>
      </c>
      <c r="W8" s="32" t="s">
        <v>48</v>
      </c>
      <c r="X8" s="4" t="s">
        <v>37</v>
      </c>
      <c r="Y8" s="5">
        <v>7.3</v>
      </c>
      <c r="Z8" s="2">
        <f t="shared" si="7"/>
        <v>21</v>
      </c>
      <c r="AA8" s="9"/>
      <c r="AB8" s="11"/>
      <c r="AC8" s="13"/>
      <c r="AD8" s="15"/>
      <c r="AE8" s="34" t="s">
        <v>23</v>
      </c>
      <c r="AF8" s="2">
        <f t="shared" si="9"/>
        <v>15</v>
      </c>
      <c r="AG8" s="31" t="s">
        <v>23</v>
      </c>
      <c r="AH8" s="2">
        <f t="shared" si="10"/>
        <v>15</v>
      </c>
      <c r="AI8" s="2">
        <v>0</v>
      </c>
      <c r="AJ8" s="2">
        <f t="shared" si="16"/>
        <v>0</v>
      </c>
      <c r="AK8" s="2">
        <v>0</v>
      </c>
      <c r="AL8" s="2">
        <f t="shared" si="17"/>
        <v>0</v>
      </c>
      <c r="AM8" s="2">
        <v>3985</v>
      </c>
      <c r="AN8" s="2">
        <v>1</v>
      </c>
      <c r="AO8" s="2">
        <f t="shared" si="11"/>
        <v>3985</v>
      </c>
      <c r="AP8" s="2">
        <f t="shared" si="12"/>
        <v>0</v>
      </c>
      <c r="AQ8" s="2">
        <f t="shared" si="13"/>
        <v>66</v>
      </c>
    </row>
    <row r="9" spans="1:43" ht="18.75" customHeight="1">
      <c r="A9" s="2">
        <v>6</v>
      </c>
      <c r="B9" s="3">
        <v>8</v>
      </c>
      <c r="C9" s="7">
        <f t="shared" si="0"/>
        <v>61</v>
      </c>
      <c r="D9" s="31" t="s">
        <v>49</v>
      </c>
      <c r="E9" s="31" t="s">
        <v>23</v>
      </c>
      <c r="F9" s="2">
        <f t="shared" si="1"/>
        <v>10</v>
      </c>
      <c r="G9" s="31" t="s">
        <v>36</v>
      </c>
      <c r="H9" s="2">
        <f t="shared" si="8"/>
        <v>0</v>
      </c>
      <c r="I9" s="2">
        <v>8</v>
      </c>
      <c r="J9" s="2">
        <v>1</v>
      </c>
      <c r="K9" s="3">
        <f t="shared" si="2"/>
        <v>8</v>
      </c>
      <c r="L9" s="2">
        <f t="shared" si="3"/>
        <v>9</v>
      </c>
      <c r="M9" s="2"/>
      <c r="N9" s="2">
        <f t="shared" si="4"/>
        <v>0</v>
      </c>
      <c r="O9" s="2" t="s">
        <v>23</v>
      </c>
      <c r="P9" s="2">
        <f t="shared" si="5"/>
        <v>8</v>
      </c>
      <c r="Q9" s="2"/>
      <c r="R9" s="2">
        <f t="shared" si="14"/>
        <v>0</v>
      </c>
      <c r="S9" s="2">
        <v>0</v>
      </c>
      <c r="T9" s="2">
        <f t="shared" si="15"/>
        <v>0</v>
      </c>
      <c r="U9" s="2"/>
      <c r="V9" s="2">
        <f t="shared" si="6"/>
        <v>0</v>
      </c>
      <c r="W9" s="32" t="s">
        <v>50</v>
      </c>
      <c r="X9" s="4" t="s">
        <v>37</v>
      </c>
      <c r="Y9" s="5">
        <v>3.11</v>
      </c>
      <c r="Z9" s="2">
        <f t="shared" si="7"/>
        <v>9</v>
      </c>
      <c r="AA9" s="9"/>
      <c r="AB9" s="11"/>
      <c r="AC9" s="13"/>
      <c r="AD9" s="15"/>
      <c r="AE9" s="34" t="s">
        <v>23</v>
      </c>
      <c r="AF9" s="2">
        <f t="shared" si="9"/>
        <v>15</v>
      </c>
      <c r="AG9" s="2">
        <v>0</v>
      </c>
      <c r="AH9" s="2">
        <f t="shared" si="10"/>
        <v>0</v>
      </c>
      <c r="AI9" s="2">
        <v>0</v>
      </c>
      <c r="AJ9" s="2">
        <f t="shared" si="16"/>
        <v>0</v>
      </c>
      <c r="AK9" s="2">
        <v>0</v>
      </c>
      <c r="AL9" s="2">
        <f t="shared" si="17"/>
        <v>0</v>
      </c>
      <c r="AM9" s="2">
        <v>2223</v>
      </c>
      <c r="AN9" s="2">
        <v>1</v>
      </c>
      <c r="AO9" s="2">
        <f t="shared" si="11"/>
        <v>2223</v>
      </c>
      <c r="AP9" s="2">
        <f t="shared" si="12"/>
        <v>10</v>
      </c>
      <c r="AQ9" s="2">
        <f t="shared" si="13"/>
        <v>61</v>
      </c>
    </row>
    <row r="10" spans="1:43" ht="18.75" customHeight="1">
      <c r="A10" s="2">
        <v>7</v>
      </c>
      <c r="B10" s="3">
        <v>25.02</v>
      </c>
      <c r="C10" s="7">
        <v>57</v>
      </c>
      <c r="D10" s="31" t="s">
        <v>71</v>
      </c>
      <c r="E10" s="31" t="s">
        <v>36</v>
      </c>
      <c r="F10" s="2">
        <f t="shared" si="1"/>
        <v>0</v>
      </c>
      <c r="G10" s="31" t="s">
        <v>23</v>
      </c>
      <c r="H10" s="2">
        <f t="shared" si="8"/>
        <v>7</v>
      </c>
      <c r="I10" s="2">
        <v>50.04</v>
      </c>
      <c r="J10" s="2">
        <v>2</v>
      </c>
      <c r="K10" s="3">
        <f t="shared" si="2"/>
        <v>25.02</v>
      </c>
      <c r="L10" s="2">
        <f t="shared" si="3"/>
        <v>0</v>
      </c>
      <c r="M10" s="2"/>
      <c r="N10" s="2">
        <v>0</v>
      </c>
      <c r="O10" s="2" t="s">
        <v>23</v>
      </c>
      <c r="P10" s="2">
        <f t="shared" si="5"/>
        <v>8</v>
      </c>
      <c r="Q10" s="2"/>
      <c r="R10" s="2">
        <v>0</v>
      </c>
      <c r="S10" s="2">
        <v>0</v>
      </c>
      <c r="T10" s="2">
        <v>0</v>
      </c>
      <c r="U10" s="2"/>
      <c r="V10" s="2">
        <v>0</v>
      </c>
      <c r="W10" s="32" t="s">
        <v>72</v>
      </c>
      <c r="X10" s="4" t="s">
        <v>37</v>
      </c>
      <c r="Y10" s="5">
        <v>6.9</v>
      </c>
      <c r="Z10" s="2">
        <f t="shared" si="7"/>
        <v>17</v>
      </c>
      <c r="AA10" s="9"/>
      <c r="AB10" s="11"/>
      <c r="AC10" s="13" t="s">
        <v>23</v>
      </c>
      <c r="AD10" s="15"/>
      <c r="AE10" s="34"/>
      <c r="AF10" s="2">
        <f t="shared" si="9"/>
        <v>10</v>
      </c>
      <c r="AG10" s="2">
        <v>0</v>
      </c>
      <c r="AH10" s="2">
        <f t="shared" si="10"/>
        <v>0</v>
      </c>
      <c r="AI10" s="2">
        <v>0</v>
      </c>
      <c r="AJ10" s="2">
        <v>0</v>
      </c>
      <c r="AK10" s="2"/>
      <c r="AL10" s="2">
        <v>0</v>
      </c>
      <c r="AM10" s="2">
        <v>1453</v>
      </c>
      <c r="AN10" s="2">
        <v>1</v>
      </c>
      <c r="AO10" s="2">
        <f t="shared" si="11"/>
        <v>1453</v>
      </c>
      <c r="AP10" s="38" t="str">
        <f t="shared" si="12"/>
        <v>15</v>
      </c>
      <c r="AQ10" s="2">
        <v>57</v>
      </c>
    </row>
    <row r="11" spans="1:43" ht="18.75" customHeight="1">
      <c r="A11" s="2">
        <v>8</v>
      </c>
      <c r="B11" s="3">
        <v>11</v>
      </c>
      <c r="C11" s="2">
        <f t="shared" si="0"/>
        <v>56</v>
      </c>
      <c r="D11" s="31" t="s">
        <v>51</v>
      </c>
      <c r="E11" s="31" t="s">
        <v>23</v>
      </c>
      <c r="F11" s="2">
        <f t="shared" si="1"/>
        <v>10</v>
      </c>
      <c r="G11" s="31" t="s">
        <v>36</v>
      </c>
      <c r="H11" s="2">
        <f t="shared" si="8"/>
        <v>0</v>
      </c>
      <c r="I11" s="2">
        <v>11</v>
      </c>
      <c r="J11" s="2">
        <v>1</v>
      </c>
      <c r="K11" s="3">
        <f t="shared" si="2"/>
        <v>11</v>
      </c>
      <c r="L11" s="2">
        <f t="shared" si="3"/>
        <v>9</v>
      </c>
      <c r="M11" s="2"/>
      <c r="N11" s="2">
        <f t="shared" si="4"/>
        <v>0</v>
      </c>
      <c r="O11" s="2" t="s">
        <v>23</v>
      </c>
      <c r="P11" s="2">
        <f t="shared" si="5"/>
        <v>8</v>
      </c>
      <c r="Q11" s="2"/>
      <c r="R11" s="2">
        <f t="shared" si="14"/>
        <v>0</v>
      </c>
      <c r="S11" s="2">
        <v>0</v>
      </c>
      <c r="T11" s="2">
        <f t="shared" si="15"/>
        <v>0</v>
      </c>
      <c r="U11" s="2"/>
      <c r="V11" s="2">
        <f t="shared" si="6"/>
        <v>0</v>
      </c>
      <c r="W11" s="32" t="s">
        <v>52</v>
      </c>
      <c r="X11" s="4" t="s">
        <v>37</v>
      </c>
      <c r="Y11" s="5">
        <v>3.5</v>
      </c>
      <c r="Z11" s="2">
        <f t="shared" si="7"/>
        <v>9</v>
      </c>
      <c r="AA11" s="9"/>
      <c r="AB11" s="11"/>
      <c r="AC11" s="35" t="s">
        <v>23</v>
      </c>
      <c r="AD11" s="15"/>
      <c r="AE11" s="17"/>
      <c r="AF11" s="2">
        <f t="shared" si="9"/>
        <v>10</v>
      </c>
      <c r="AG11" s="2">
        <v>0</v>
      </c>
      <c r="AH11" s="2">
        <f t="shared" si="10"/>
        <v>0</v>
      </c>
      <c r="AI11" s="2">
        <v>0</v>
      </c>
      <c r="AJ11" s="2">
        <f t="shared" si="16"/>
        <v>0</v>
      </c>
      <c r="AK11" s="2">
        <v>0</v>
      </c>
      <c r="AL11" s="2">
        <f t="shared" si="17"/>
        <v>0</v>
      </c>
      <c r="AM11" s="2">
        <v>1849</v>
      </c>
      <c r="AN11" s="2">
        <v>1</v>
      </c>
      <c r="AO11" s="2">
        <f t="shared" si="11"/>
        <v>1849</v>
      </c>
      <c r="AP11" s="2">
        <f t="shared" si="12"/>
        <v>10</v>
      </c>
      <c r="AQ11" s="2">
        <f t="shared" si="13"/>
        <v>56</v>
      </c>
    </row>
    <row r="12" spans="1:43" ht="18.75" customHeight="1">
      <c r="A12" s="2">
        <v>9</v>
      </c>
      <c r="B12" s="3">
        <v>9.1</v>
      </c>
      <c r="C12" s="7">
        <f t="shared" si="0"/>
        <v>53</v>
      </c>
      <c r="D12" s="31" t="s">
        <v>53</v>
      </c>
      <c r="E12" s="31" t="s">
        <v>36</v>
      </c>
      <c r="F12" s="2">
        <f t="shared" si="1"/>
        <v>0</v>
      </c>
      <c r="G12" s="31" t="s">
        <v>23</v>
      </c>
      <c r="H12" s="2">
        <f t="shared" si="8"/>
        <v>7</v>
      </c>
      <c r="I12" s="2">
        <v>27.02</v>
      </c>
      <c r="J12" s="2">
        <v>3</v>
      </c>
      <c r="K12" s="3">
        <f t="shared" si="2"/>
        <v>9.006666666666666</v>
      </c>
      <c r="L12" s="2">
        <f t="shared" si="3"/>
        <v>9</v>
      </c>
      <c r="M12" s="2"/>
      <c r="N12" s="2">
        <f t="shared" si="4"/>
        <v>0</v>
      </c>
      <c r="O12" s="2" t="s">
        <v>23</v>
      </c>
      <c r="P12" s="2">
        <f t="shared" si="5"/>
        <v>8</v>
      </c>
      <c r="Q12" s="2"/>
      <c r="R12" s="2">
        <f t="shared" si="14"/>
        <v>0</v>
      </c>
      <c r="S12" s="2">
        <v>0</v>
      </c>
      <c r="T12" s="2">
        <f t="shared" si="15"/>
        <v>0</v>
      </c>
      <c r="U12" s="2"/>
      <c r="V12" s="2">
        <f t="shared" si="6"/>
        <v>0</v>
      </c>
      <c r="W12" s="32" t="s">
        <v>54</v>
      </c>
      <c r="X12" s="4" t="s">
        <v>37</v>
      </c>
      <c r="Y12" s="5">
        <v>4.2</v>
      </c>
      <c r="Z12" s="2">
        <f t="shared" si="7"/>
        <v>9</v>
      </c>
      <c r="AA12" s="9"/>
      <c r="AB12" s="11"/>
      <c r="AC12" s="35" t="s">
        <v>23</v>
      </c>
      <c r="AD12" s="36"/>
      <c r="AE12" s="17"/>
      <c r="AF12" s="2">
        <f t="shared" si="9"/>
        <v>10</v>
      </c>
      <c r="AG12" s="2">
        <v>0</v>
      </c>
      <c r="AH12" s="2">
        <f t="shared" si="10"/>
        <v>0</v>
      </c>
      <c r="AI12" s="2">
        <v>0</v>
      </c>
      <c r="AJ12" s="2">
        <f t="shared" si="16"/>
        <v>0</v>
      </c>
      <c r="AK12" s="2">
        <v>0</v>
      </c>
      <c r="AL12" s="2">
        <f t="shared" si="17"/>
        <v>0</v>
      </c>
      <c r="AM12" s="2">
        <v>3336</v>
      </c>
      <c r="AN12" s="2">
        <v>1</v>
      </c>
      <c r="AO12" s="2">
        <f t="shared" si="11"/>
        <v>3336</v>
      </c>
      <c r="AP12" s="2">
        <f t="shared" si="12"/>
        <v>10</v>
      </c>
      <c r="AQ12" s="2">
        <f t="shared" si="13"/>
        <v>53</v>
      </c>
    </row>
    <row r="13" spans="1:43" ht="18.75" customHeight="1">
      <c r="A13" s="2">
        <v>10</v>
      </c>
      <c r="B13" s="3">
        <v>26.56</v>
      </c>
      <c r="C13" s="2">
        <v>52</v>
      </c>
      <c r="D13" s="31" t="s">
        <v>59</v>
      </c>
      <c r="E13" s="31" t="s">
        <v>36</v>
      </c>
      <c r="F13" s="2">
        <f>IF(E13="Da",10,0)</f>
        <v>0</v>
      </c>
      <c r="G13" s="31" t="s">
        <v>23</v>
      </c>
      <c r="H13" s="2">
        <f>IF(G13="Da",7,0)</f>
        <v>7</v>
      </c>
      <c r="I13" s="2">
        <v>159.4</v>
      </c>
      <c r="J13" s="2">
        <v>6</v>
      </c>
      <c r="K13" s="3">
        <v>26.56</v>
      </c>
      <c r="L13" s="2">
        <v>0</v>
      </c>
      <c r="M13" s="2"/>
      <c r="N13" s="2">
        <v>0</v>
      </c>
      <c r="O13" s="31" t="s">
        <v>23</v>
      </c>
      <c r="P13" s="2">
        <f>IF(O13="Da",8,0)</f>
        <v>8</v>
      </c>
      <c r="Q13" s="2"/>
      <c r="R13" s="2">
        <v>0</v>
      </c>
      <c r="S13" s="2">
        <v>0</v>
      </c>
      <c r="T13" s="2">
        <v>0</v>
      </c>
      <c r="U13" s="2"/>
      <c r="V13" s="2">
        <v>0</v>
      </c>
      <c r="W13" s="32" t="s">
        <v>60</v>
      </c>
      <c r="X13" s="32" t="s">
        <v>37</v>
      </c>
      <c r="Y13" s="5">
        <v>6.11</v>
      </c>
      <c r="Z13" s="2">
        <v>17</v>
      </c>
      <c r="AA13" s="9"/>
      <c r="AB13" s="11"/>
      <c r="AC13" s="35" t="s">
        <v>23</v>
      </c>
      <c r="AD13" s="15"/>
      <c r="AE13" s="17"/>
      <c r="AF13" s="2">
        <f>IF(AA13="Da",5,IF(AB13="Da",8,IF(AC13="Da",10,IF(AD13="Da",13,IF(AE13="Da",15,0)))))</f>
        <v>10</v>
      </c>
      <c r="AG13" s="2">
        <v>0</v>
      </c>
      <c r="AH13" s="2">
        <v>0</v>
      </c>
      <c r="AI13" s="2">
        <v>0</v>
      </c>
      <c r="AJ13" s="2">
        <f>IF(AI13="Da",10,0)</f>
        <v>0</v>
      </c>
      <c r="AK13" s="2">
        <v>0</v>
      </c>
      <c r="AL13" s="2">
        <f>IF(AK13="Da",5,0)</f>
        <v>0</v>
      </c>
      <c r="AM13" s="2">
        <v>2700</v>
      </c>
      <c r="AN13" s="2">
        <v>1</v>
      </c>
      <c r="AO13" s="2">
        <f>AM13/AN13</f>
        <v>2700</v>
      </c>
      <c r="AP13" s="2">
        <f>IF(AO13&lt;1524,"15",IF(AO13*(AND(AO13&gt;1524,AO13&lt;=3711)),10,0))</f>
        <v>10</v>
      </c>
      <c r="AQ13" s="2">
        <v>52</v>
      </c>
    </row>
    <row r="14" spans="1:43" ht="18.75" customHeight="1">
      <c r="A14" s="2">
        <v>11</v>
      </c>
      <c r="B14" s="3">
        <v>12.12</v>
      </c>
      <c r="C14" s="2">
        <f t="shared" si="0"/>
        <v>51</v>
      </c>
      <c r="D14" s="31" t="s">
        <v>55</v>
      </c>
      <c r="E14" s="31" t="s">
        <v>36</v>
      </c>
      <c r="F14" s="2">
        <f t="shared" si="1"/>
        <v>0</v>
      </c>
      <c r="G14" s="2" t="s">
        <v>23</v>
      </c>
      <c r="H14" s="2">
        <f t="shared" si="8"/>
        <v>7</v>
      </c>
      <c r="I14" s="2">
        <v>48.51</v>
      </c>
      <c r="J14" s="2">
        <v>4</v>
      </c>
      <c r="K14" s="3">
        <v>12.12</v>
      </c>
      <c r="L14" s="2">
        <f t="shared" si="3"/>
        <v>7</v>
      </c>
      <c r="M14" s="2"/>
      <c r="N14" s="2">
        <f t="shared" si="4"/>
        <v>0</v>
      </c>
      <c r="O14" s="2" t="s">
        <v>23</v>
      </c>
      <c r="P14" s="2">
        <f t="shared" si="5"/>
        <v>8</v>
      </c>
      <c r="Q14" s="2"/>
      <c r="R14" s="2">
        <f t="shared" si="14"/>
        <v>0</v>
      </c>
      <c r="S14" s="2">
        <v>0</v>
      </c>
      <c r="T14" s="2">
        <f t="shared" si="15"/>
        <v>0</v>
      </c>
      <c r="U14" s="2"/>
      <c r="V14" s="2">
        <f t="shared" si="6"/>
        <v>0</v>
      </c>
      <c r="W14" s="32" t="s">
        <v>56</v>
      </c>
      <c r="X14" s="4" t="s">
        <v>37</v>
      </c>
      <c r="Y14" s="5">
        <v>4.4</v>
      </c>
      <c r="Z14" s="2">
        <v>9</v>
      </c>
      <c r="AA14" s="9"/>
      <c r="AB14" s="11"/>
      <c r="AC14" s="35" t="s">
        <v>23</v>
      </c>
      <c r="AD14" s="15"/>
      <c r="AE14" s="17"/>
      <c r="AF14" s="2">
        <f t="shared" si="9"/>
        <v>10</v>
      </c>
      <c r="AG14" s="2">
        <v>0</v>
      </c>
      <c r="AH14" s="2">
        <f t="shared" si="10"/>
        <v>0</v>
      </c>
      <c r="AI14" s="2">
        <v>0</v>
      </c>
      <c r="AJ14" s="2">
        <f t="shared" si="16"/>
        <v>0</v>
      </c>
      <c r="AK14" s="2">
        <v>0</v>
      </c>
      <c r="AL14" s="2">
        <f t="shared" si="17"/>
        <v>0</v>
      </c>
      <c r="AM14" s="2">
        <v>2878</v>
      </c>
      <c r="AN14" s="2">
        <v>1</v>
      </c>
      <c r="AO14" s="2">
        <f t="shared" si="11"/>
        <v>2878</v>
      </c>
      <c r="AP14" s="2">
        <f t="shared" si="12"/>
        <v>10</v>
      </c>
      <c r="AQ14" s="2">
        <f t="shared" si="13"/>
        <v>51</v>
      </c>
    </row>
    <row r="15" spans="1:43" ht="18.75" customHeight="1">
      <c r="A15" s="2">
        <v>12</v>
      </c>
      <c r="B15" s="3">
        <v>10.07</v>
      </c>
      <c r="C15" s="2">
        <v>50</v>
      </c>
      <c r="D15" s="31" t="s">
        <v>73</v>
      </c>
      <c r="E15" s="31" t="s">
        <v>36</v>
      </c>
      <c r="F15" s="2">
        <f t="shared" si="1"/>
        <v>0</v>
      </c>
      <c r="G15" s="2" t="s">
        <v>23</v>
      </c>
      <c r="H15" s="2">
        <f t="shared" si="8"/>
        <v>7</v>
      </c>
      <c r="I15" s="2">
        <v>40.29</v>
      </c>
      <c r="J15" s="2">
        <v>4</v>
      </c>
      <c r="K15" s="3">
        <v>10.07</v>
      </c>
      <c r="L15" s="2">
        <v>9</v>
      </c>
      <c r="M15" s="2"/>
      <c r="N15" s="2">
        <v>0</v>
      </c>
      <c r="O15" s="2" t="s">
        <v>23</v>
      </c>
      <c r="P15" s="2">
        <f t="shared" si="5"/>
        <v>8</v>
      </c>
      <c r="Q15" s="2"/>
      <c r="R15" s="2">
        <v>0</v>
      </c>
      <c r="S15" s="2">
        <v>0</v>
      </c>
      <c r="T15" s="2">
        <v>0</v>
      </c>
      <c r="U15" s="2"/>
      <c r="V15" s="2">
        <v>0</v>
      </c>
      <c r="W15" s="32" t="s">
        <v>74</v>
      </c>
      <c r="X15" s="4" t="s">
        <v>37</v>
      </c>
      <c r="Y15" s="5">
        <v>0.1</v>
      </c>
      <c r="Z15" s="2">
        <v>1</v>
      </c>
      <c r="AA15" s="9"/>
      <c r="AB15" s="11"/>
      <c r="AC15" s="35"/>
      <c r="AD15" s="15"/>
      <c r="AE15" s="17" t="s">
        <v>23</v>
      </c>
      <c r="AF15" s="2">
        <v>15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f t="shared" si="17"/>
        <v>0</v>
      </c>
      <c r="AM15" s="2">
        <v>3216</v>
      </c>
      <c r="AN15" s="2">
        <v>1</v>
      </c>
      <c r="AO15" s="2">
        <v>3476</v>
      </c>
      <c r="AP15" s="2">
        <f t="shared" si="12"/>
        <v>10</v>
      </c>
      <c r="AQ15" s="2">
        <v>50</v>
      </c>
    </row>
    <row r="16" spans="1:43" ht="18.75" customHeight="1">
      <c r="A16" s="2">
        <v>13</v>
      </c>
      <c r="B16" s="3">
        <v>6.35</v>
      </c>
      <c r="C16" s="2">
        <v>49</v>
      </c>
      <c r="D16" s="31" t="s">
        <v>75</v>
      </c>
      <c r="E16" s="31" t="s">
        <v>36</v>
      </c>
      <c r="F16" s="2">
        <f t="shared" si="1"/>
        <v>0</v>
      </c>
      <c r="G16" s="2" t="s">
        <v>23</v>
      </c>
      <c r="H16" s="2">
        <f t="shared" si="8"/>
        <v>7</v>
      </c>
      <c r="I16" s="2">
        <v>31.78</v>
      </c>
      <c r="J16" s="2">
        <v>5</v>
      </c>
      <c r="K16" s="3">
        <v>6.35</v>
      </c>
      <c r="L16" s="2">
        <v>10</v>
      </c>
      <c r="M16" s="2"/>
      <c r="N16" s="2">
        <v>0</v>
      </c>
      <c r="O16" s="2" t="s">
        <v>23</v>
      </c>
      <c r="P16" s="2">
        <f t="shared" si="5"/>
        <v>8</v>
      </c>
      <c r="Q16" s="2"/>
      <c r="R16" s="2">
        <v>0</v>
      </c>
      <c r="S16" s="2">
        <v>0</v>
      </c>
      <c r="T16" s="2">
        <v>0</v>
      </c>
      <c r="U16" s="2"/>
      <c r="V16" s="2">
        <v>0</v>
      </c>
      <c r="W16" s="32" t="s">
        <v>76</v>
      </c>
      <c r="X16" s="4" t="s">
        <v>37</v>
      </c>
      <c r="Y16" s="5">
        <v>0.2</v>
      </c>
      <c r="Z16" s="2">
        <v>1</v>
      </c>
      <c r="AA16" s="9"/>
      <c r="AB16" s="11" t="s">
        <v>23</v>
      </c>
      <c r="AC16" s="35"/>
      <c r="AD16" s="15"/>
      <c r="AE16" s="17"/>
      <c r="AF16" s="2">
        <v>8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f t="shared" si="17"/>
        <v>0</v>
      </c>
      <c r="AM16" s="2">
        <v>817</v>
      </c>
      <c r="AN16" s="2">
        <v>1</v>
      </c>
      <c r="AO16" s="2">
        <v>817</v>
      </c>
      <c r="AP16" s="38" t="str">
        <f t="shared" si="12"/>
        <v>15</v>
      </c>
      <c r="AQ16" s="2">
        <v>49</v>
      </c>
    </row>
    <row r="17" spans="1:43" ht="18.75" customHeight="1">
      <c r="A17" s="2">
        <v>14</v>
      </c>
      <c r="B17" s="3">
        <v>9.71</v>
      </c>
      <c r="C17" s="2">
        <f t="shared" si="0"/>
        <v>47</v>
      </c>
      <c r="D17" s="31" t="s">
        <v>57</v>
      </c>
      <c r="E17" s="31" t="s">
        <v>36</v>
      </c>
      <c r="F17" s="2">
        <f t="shared" si="1"/>
        <v>0</v>
      </c>
      <c r="G17" s="2" t="s">
        <v>23</v>
      </c>
      <c r="H17" s="2">
        <f t="shared" si="8"/>
        <v>7</v>
      </c>
      <c r="I17" s="7">
        <v>38.85</v>
      </c>
      <c r="J17" s="2">
        <v>4</v>
      </c>
      <c r="K17" s="3">
        <f t="shared" si="2"/>
        <v>9.7125</v>
      </c>
      <c r="L17" s="2">
        <f t="shared" si="3"/>
        <v>9</v>
      </c>
      <c r="M17" s="2"/>
      <c r="N17" s="2">
        <f t="shared" si="4"/>
        <v>0</v>
      </c>
      <c r="O17" s="2" t="s">
        <v>23</v>
      </c>
      <c r="P17" s="2">
        <f t="shared" si="5"/>
        <v>8</v>
      </c>
      <c r="Q17" s="2"/>
      <c r="R17" s="2">
        <f t="shared" si="14"/>
        <v>0</v>
      </c>
      <c r="S17" s="2">
        <v>0</v>
      </c>
      <c r="T17" s="2">
        <f t="shared" si="15"/>
        <v>0</v>
      </c>
      <c r="U17" s="2"/>
      <c r="V17" s="2">
        <f t="shared" si="6"/>
        <v>0</v>
      </c>
      <c r="W17" s="32" t="s">
        <v>58</v>
      </c>
      <c r="X17" s="4" t="s">
        <v>37</v>
      </c>
      <c r="Y17" s="5">
        <v>1</v>
      </c>
      <c r="Z17" s="2">
        <f t="shared" si="7"/>
        <v>3</v>
      </c>
      <c r="AA17" s="9"/>
      <c r="AB17" s="11"/>
      <c r="AC17" s="13" t="s">
        <v>23</v>
      </c>
      <c r="AD17" s="15"/>
      <c r="AE17" s="17"/>
      <c r="AF17" s="2">
        <f t="shared" si="9"/>
        <v>10</v>
      </c>
      <c r="AG17" s="2">
        <v>0</v>
      </c>
      <c r="AH17" s="2">
        <f t="shared" si="10"/>
        <v>0</v>
      </c>
      <c r="AI17" s="2">
        <v>0</v>
      </c>
      <c r="AJ17" s="2">
        <f t="shared" si="16"/>
        <v>0</v>
      </c>
      <c r="AK17" s="2">
        <v>0</v>
      </c>
      <c r="AL17" s="2">
        <f t="shared" si="17"/>
        <v>0</v>
      </c>
      <c r="AM17" s="2">
        <v>1524</v>
      </c>
      <c r="AN17" s="2">
        <v>1</v>
      </c>
      <c r="AO17" s="2">
        <f t="shared" si="11"/>
        <v>1524</v>
      </c>
      <c r="AP17" s="2">
        <v>10</v>
      </c>
      <c r="AQ17" s="2">
        <f t="shared" si="13"/>
        <v>47</v>
      </c>
    </row>
    <row r="18" spans="1:43" ht="18.75" customHeight="1">
      <c r="A18" s="2">
        <v>15</v>
      </c>
      <c r="B18" s="3">
        <v>17.5</v>
      </c>
      <c r="C18" s="2">
        <v>46</v>
      </c>
      <c r="D18" s="31" t="s">
        <v>77</v>
      </c>
      <c r="E18" s="31" t="s">
        <v>36</v>
      </c>
      <c r="F18" s="2">
        <f>IF(E18="Da",10,0)</f>
        <v>0</v>
      </c>
      <c r="G18" s="2" t="s">
        <v>23</v>
      </c>
      <c r="H18" s="2">
        <f>IF(G18="Da",7,0)</f>
        <v>7</v>
      </c>
      <c r="I18" s="2">
        <v>105</v>
      </c>
      <c r="J18" s="2">
        <v>6</v>
      </c>
      <c r="K18" s="3">
        <f>I18/J18</f>
        <v>17.5</v>
      </c>
      <c r="L18" s="2">
        <f>IF(AND(K18&gt;0,K18&lt;8),10,IF(AND(K18&gt;=8,K18&lt;=12),9,IF(AND(K18&gt;12,K18&lt;=15),7,IF(AND(K18&gt;15,K18&lt;=18),5,0))))</f>
        <v>5</v>
      </c>
      <c r="M18" s="2"/>
      <c r="N18" s="2">
        <f>IF(M18="Da",10,0)</f>
        <v>0</v>
      </c>
      <c r="O18" s="2" t="s">
        <v>23</v>
      </c>
      <c r="P18" s="2">
        <f>IF(O18="Da",8,0)</f>
        <v>8</v>
      </c>
      <c r="Q18" s="2"/>
      <c r="R18" s="2">
        <f>IF(Q18=1,2,IF(Q18=2,3,IF(Q18=3,4,IF(Q18=4,5,IF(Q18&gt;4,5+Q18-4,0)))))</f>
        <v>0</v>
      </c>
      <c r="S18" s="2">
        <v>0</v>
      </c>
      <c r="T18" s="2">
        <f>IF(S18&gt;0,2,0)</f>
        <v>0</v>
      </c>
      <c r="U18" s="2"/>
      <c r="V18" s="2">
        <f>IF(U18="Da",2,0)</f>
        <v>0</v>
      </c>
      <c r="W18" s="32" t="s">
        <v>78</v>
      </c>
      <c r="X18" s="4" t="s">
        <v>37</v>
      </c>
      <c r="Y18" s="5">
        <v>0.1</v>
      </c>
      <c r="Z18" s="2">
        <f>IF(AND(Y18&gt;0,Y18&lt;1),1,IF(AND(Y18&gt;=1,Y18&lt;2),3,IF(AND(Y18&gt;=2,Y18&lt;3),6,IF(AND(Y18&gt;=3,Y18&lt;4),9,IF(Y18&gt;=4,(9+INT(Y18-4)*4),0)))))</f>
        <v>1</v>
      </c>
      <c r="AA18" s="9"/>
      <c r="AB18" s="11"/>
      <c r="AC18" s="35"/>
      <c r="AD18" s="15"/>
      <c r="AE18" s="17" t="s">
        <v>23</v>
      </c>
      <c r="AF18" s="2">
        <f>IF(AA18="Da",5,IF(AB18="Da",8,IF(AC18="Da",10,IF(AD18="Da",13,IF(AE18="Da",15,0)))))</f>
        <v>15</v>
      </c>
      <c r="AG18" s="2">
        <v>0</v>
      </c>
      <c r="AH18" s="2">
        <f>IF(AG18="Da",15,0)</f>
        <v>0</v>
      </c>
      <c r="AI18" s="2">
        <v>0</v>
      </c>
      <c r="AJ18" s="2">
        <f>IF(AI18="Da",10,0)</f>
        <v>0</v>
      </c>
      <c r="AK18" s="2">
        <v>0</v>
      </c>
      <c r="AL18" s="2">
        <f>IF(AK18="Da",5,0)</f>
        <v>0</v>
      </c>
      <c r="AM18" s="2">
        <v>2956</v>
      </c>
      <c r="AN18" s="2">
        <v>1</v>
      </c>
      <c r="AO18" s="2">
        <f>AM18/AN18</f>
        <v>2956</v>
      </c>
      <c r="AP18" s="2">
        <f>IF(AO18&lt;1524,"15",IF(AO18*(AND(AO18&gt;1524,AO18&lt;=3711)),10,0))</f>
        <v>10</v>
      </c>
      <c r="AQ18" s="2">
        <f>F18+H18+L18+P18+R18+T18+V18+Z18+AF18+AH18+AJ18+AL18+AP18</f>
        <v>46</v>
      </c>
    </row>
    <row r="19" spans="1:43" ht="18.75" customHeight="1">
      <c r="A19" s="2">
        <v>16</v>
      </c>
      <c r="B19" s="3">
        <v>10.2</v>
      </c>
      <c r="C19" s="2">
        <f t="shared" si="0"/>
        <v>45</v>
      </c>
      <c r="D19" s="31" t="s">
        <v>61</v>
      </c>
      <c r="E19" s="31" t="s">
        <v>36</v>
      </c>
      <c r="F19" s="2">
        <f t="shared" si="1"/>
        <v>0</v>
      </c>
      <c r="G19" s="2" t="s">
        <v>23</v>
      </c>
      <c r="H19" s="2">
        <f t="shared" si="8"/>
        <v>7</v>
      </c>
      <c r="I19" s="2">
        <v>50.99</v>
      </c>
      <c r="J19" s="2">
        <v>5</v>
      </c>
      <c r="K19" s="3">
        <f t="shared" si="2"/>
        <v>10.198</v>
      </c>
      <c r="L19" s="2">
        <f t="shared" si="3"/>
        <v>9</v>
      </c>
      <c r="M19" s="2"/>
      <c r="N19" s="2">
        <f t="shared" si="4"/>
        <v>0</v>
      </c>
      <c r="O19" s="2" t="s">
        <v>23</v>
      </c>
      <c r="P19" s="2">
        <f t="shared" si="5"/>
        <v>8</v>
      </c>
      <c r="Q19" s="2"/>
      <c r="R19" s="2">
        <f t="shared" si="14"/>
        <v>0</v>
      </c>
      <c r="S19" s="2">
        <v>0</v>
      </c>
      <c r="T19" s="2">
        <f t="shared" si="15"/>
        <v>0</v>
      </c>
      <c r="U19" s="2"/>
      <c r="V19" s="2">
        <f t="shared" si="6"/>
        <v>0</v>
      </c>
      <c r="W19" s="32" t="s">
        <v>62</v>
      </c>
      <c r="X19" s="4" t="s">
        <v>37</v>
      </c>
      <c r="Y19" s="5">
        <v>0.6</v>
      </c>
      <c r="Z19" s="2">
        <f t="shared" si="7"/>
        <v>1</v>
      </c>
      <c r="AA19" s="9"/>
      <c r="AB19" s="11"/>
      <c r="AC19" s="35" t="s">
        <v>23</v>
      </c>
      <c r="AD19" s="15"/>
      <c r="AE19" s="17"/>
      <c r="AF19" s="2">
        <f t="shared" si="9"/>
        <v>10</v>
      </c>
      <c r="AG19" s="2">
        <v>0</v>
      </c>
      <c r="AH19" s="2">
        <f t="shared" si="10"/>
        <v>0</v>
      </c>
      <c r="AI19" s="2">
        <v>0</v>
      </c>
      <c r="AJ19" s="2">
        <f t="shared" si="16"/>
        <v>0</v>
      </c>
      <c r="AK19" s="2">
        <v>0</v>
      </c>
      <c r="AL19" s="2">
        <f t="shared" si="17"/>
        <v>0</v>
      </c>
      <c r="AM19" s="2">
        <v>3166</v>
      </c>
      <c r="AN19" s="2">
        <v>1</v>
      </c>
      <c r="AO19" s="2">
        <f t="shared" si="11"/>
        <v>3166</v>
      </c>
      <c r="AP19" s="2">
        <f t="shared" si="12"/>
        <v>10</v>
      </c>
      <c r="AQ19" s="2">
        <f t="shared" si="13"/>
        <v>45</v>
      </c>
    </row>
    <row r="20" spans="1:43" ht="18.75" customHeight="1">
      <c r="A20" s="2">
        <v>17</v>
      </c>
      <c r="B20" s="3">
        <v>22</v>
      </c>
      <c r="C20" s="7">
        <f t="shared" si="0"/>
        <v>44</v>
      </c>
      <c r="D20" s="31" t="s">
        <v>63</v>
      </c>
      <c r="E20" s="31" t="s">
        <v>23</v>
      </c>
      <c r="F20" s="2">
        <f t="shared" si="1"/>
        <v>10</v>
      </c>
      <c r="G20" s="31" t="s">
        <v>36</v>
      </c>
      <c r="H20" s="2">
        <f t="shared" si="8"/>
        <v>0</v>
      </c>
      <c r="I20" s="2">
        <v>22</v>
      </c>
      <c r="J20" s="2">
        <v>1</v>
      </c>
      <c r="K20" s="3">
        <f t="shared" si="2"/>
        <v>22</v>
      </c>
      <c r="L20" s="2">
        <f t="shared" si="3"/>
        <v>0</v>
      </c>
      <c r="M20" s="2"/>
      <c r="N20" s="2">
        <f t="shared" si="4"/>
        <v>0</v>
      </c>
      <c r="O20" s="2" t="s">
        <v>23</v>
      </c>
      <c r="P20" s="2">
        <f t="shared" si="5"/>
        <v>8</v>
      </c>
      <c r="Q20" s="2"/>
      <c r="R20" s="2">
        <f t="shared" si="14"/>
        <v>0</v>
      </c>
      <c r="S20" s="2">
        <v>0</v>
      </c>
      <c r="T20" s="2">
        <f t="shared" si="15"/>
        <v>0</v>
      </c>
      <c r="U20" s="2"/>
      <c r="V20" s="2">
        <f t="shared" si="6"/>
        <v>0</v>
      </c>
      <c r="W20" s="32" t="s">
        <v>64</v>
      </c>
      <c r="X20" s="4" t="s">
        <v>37</v>
      </c>
      <c r="Y20" s="5">
        <v>1.2</v>
      </c>
      <c r="Z20" s="2">
        <f t="shared" si="7"/>
        <v>3</v>
      </c>
      <c r="AA20" s="9"/>
      <c r="AB20" s="11"/>
      <c r="AC20" s="13"/>
      <c r="AD20" s="36" t="s">
        <v>23</v>
      </c>
      <c r="AE20" s="17"/>
      <c r="AF20" s="2">
        <f t="shared" si="9"/>
        <v>13</v>
      </c>
      <c r="AG20" s="2">
        <v>0</v>
      </c>
      <c r="AH20" s="2">
        <f t="shared" si="10"/>
        <v>0</v>
      </c>
      <c r="AI20" s="2">
        <v>0</v>
      </c>
      <c r="AJ20" s="2">
        <f t="shared" si="16"/>
        <v>0</v>
      </c>
      <c r="AK20" s="2">
        <v>0</v>
      </c>
      <c r="AL20" s="2">
        <f t="shared" si="17"/>
        <v>0</v>
      </c>
      <c r="AM20" s="2">
        <v>3635</v>
      </c>
      <c r="AN20" s="2">
        <v>1</v>
      </c>
      <c r="AO20" s="2">
        <f t="shared" si="11"/>
        <v>3635</v>
      </c>
      <c r="AP20" s="2">
        <f t="shared" si="12"/>
        <v>10</v>
      </c>
      <c r="AQ20" s="2">
        <f t="shared" si="13"/>
        <v>44</v>
      </c>
    </row>
    <row r="21" spans="1:43" ht="18" customHeight="1">
      <c r="A21" s="2">
        <v>18</v>
      </c>
      <c r="B21" s="3">
        <v>33.33</v>
      </c>
      <c r="C21" s="7">
        <v>44</v>
      </c>
      <c r="D21" s="31" t="s">
        <v>81</v>
      </c>
      <c r="E21" s="31" t="s">
        <v>36</v>
      </c>
      <c r="F21" s="2">
        <f t="shared" si="1"/>
        <v>0</v>
      </c>
      <c r="G21" s="31" t="s">
        <v>23</v>
      </c>
      <c r="H21" s="2">
        <f t="shared" si="8"/>
        <v>7</v>
      </c>
      <c r="I21" s="2">
        <v>100</v>
      </c>
      <c r="J21" s="2">
        <v>3</v>
      </c>
      <c r="K21" s="3">
        <f t="shared" si="2"/>
        <v>33.333333333333336</v>
      </c>
      <c r="L21" s="2">
        <f t="shared" si="3"/>
        <v>0</v>
      </c>
      <c r="M21" s="2"/>
      <c r="N21" s="2">
        <v>0</v>
      </c>
      <c r="O21" s="2" t="s">
        <v>23</v>
      </c>
      <c r="P21" s="2">
        <f t="shared" si="5"/>
        <v>8</v>
      </c>
      <c r="Q21" s="2"/>
      <c r="R21" s="2">
        <v>0</v>
      </c>
      <c r="S21" s="2">
        <v>0</v>
      </c>
      <c r="T21" s="2">
        <v>0</v>
      </c>
      <c r="U21" s="2"/>
      <c r="V21" s="2">
        <v>0</v>
      </c>
      <c r="W21" s="32" t="s">
        <v>82</v>
      </c>
      <c r="X21" s="4" t="s">
        <v>83</v>
      </c>
      <c r="Y21" s="5">
        <v>2.2</v>
      </c>
      <c r="Z21" s="2">
        <f t="shared" si="7"/>
        <v>6</v>
      </c>
      <c r="AA21" s="9"/>
      <c r="AB21" s="11"/>
      <c r="AC21" s="13"/>
      <c r="AD21" s="36" t="s">
        <v>23</v>
      </c>
      <c r="AE21" s="17"/>
      <c r="AF21" s="2">
        <v>13</v>
      </c>
      <c r="AG21" s="2">
        <v>0</v>
      </c>
      <c r="AH21" s="2">
        <v>0</v>
      </c>
      <c r="AI21" s="2">
        <v>0</v>
      </c>
      <c r="AJ21" s="2">
        <f t="shared" si="16"/>
        <v>0</v>
      </c>
      <c r="AK21" s="2">
        <v>0</v>
      </c>
      <c r="AL21" s="2">
        <f t="shared" si="17"/>
        <v>0</v>
      </c>
      <c r="AM21" s="2">
        <v>2725</v>
      </c>
      <c r="AN21" s="2">
        <v>1</v>
      </c>
      <c r="AO21" s="2">
        <v>2725</v>
      </c>
      <c r="AP21" s="2">
        <f t="shared" si="12"/>
        <v>10</v>
      </c>
      <c r="AQ21" s="2">
        <v>44</v>
      </c>
    </row>
    <row r="22" spans="1:43" ht="18.75" customHeight="1">
      <c r="A22" s="2">
        <v>19</v>
      </c>
      <c r="B22" s="3">
        <v>42.13</v>
      </c>
      <c r="C22" s="6">
        <v>43</v>
      </c>
      <c r="D22" s="37" t="s">
        <v>79</v>
      </c>
      <c r="E22" s="31" t="s">
        <v>36</v>
      </c>
      <c r="F22" s="2">
        <f>IF(E22="Da",10,0)</f>
        <v>0</v>
      </c>
      <c r="G22" s="2" t="s">
        <v>23</v>
      </c>
      <c r="H22" s="2">
        <f>IF(G22="Da",7,0)</f>
        <v>7</v>
      </c>
      <c r="I22" s="2">
        <v>168.52</v>
      </c>
      <c r="J22" s="2">
        <v>4</v>
      </c>
      <c r="K22" s="3">
        <f>I22/J22</f>
        <v>42.13</v>
      </c>
      <c r="L22" s="2">
        <f>IF(AND(K22&gt;0,K22&lt;8),10,IF(AND(K22&gt;=8,K22&lt;=12),9,IF(AND(K22&gt;12,K22&lt;=15),7,IF(AND(K22&gt;15,K22&lt;=18),5,0))))</f>
        <v>0</v>
      </c>
      <c r="M22" s="2"/>
      <c r="N22" s="2">
        <f>IF(M22="Da",10,0)</f>
        <v>0</v>
      </c>
      <c r="O22" s="2" t="s">
        <v>23</v>
      </c>
      <c r="P22" s="2">
        <f>IF(O22="Da",8,0)</f>
        <v>8</v>
      </c>
      <c r="Q22" s="2"/>
      <c r="R22" s="2">
        <f>IF(Q22=1,2,IF(Q22=2,3,IF(Q22=3,4,IF(Q22=4,5,IF(Q22&gt;4,5+Q22-4,0)))))</f>
        <v>0</v>
      </c>
      <c r="S22" s="2">
        <v>0</v>
      </c>
      <c r="T22" s="2">
        <f>IF(S22&gt;0,2,0)</f>
        <v>0</v>
      </c>
      <c r="U22" s="2"/>
      <c r="V22" s="2">
        <f>IF(U22="Da",2,0)</f>
        <v>0</v>
      </c>
      <c r="W22" s="32" t="s">
        <v>80</v>
      </c>
      <c r="X22" s="4" t="s">
        <v>37</v>
      </c>
      <c r="Y22" s="5">
        <v>1.5</v>
      </c>
      <c r="Z22" s="2">
        <f>IF(AND(Y22&gt;0,Y22&lt;1),1,IF(AND(Y22&gt;=1,Y22&lt;2),3,IF(AND(Y22&gt;=2,Y22&lt;3),6,IF(AND(Y22&gt;=3,Y22&lt;4),9,IF(Y22&gt;=4,(9+INT(Y22-4)*4),0)))))</f>
        <v>3</v>
      </c>
      <c r="AA22" s="33"/>
      <c r="AB22" s="11"/>
      <c r="AC22" s="13"/>
      <c r="AD22" s="15"/>
      <c r="AE22" s="17" t="s">
        <v>23</v>
      </c>
      <c r="AF22" s="2">
        <f>IF(AA22="Da",5,IF(AB22="Da",8,IF(AC22="Da",10,IF(AD22="Da",13,IF(AE22="Da",15,0)))))</f>
        <v>15</v>
      </c>
      <c r="AG22" s="2">
        <v>0</v>
      </c>
      <c r="AH22" s="2">
        <f>IF(AG22="Da",15,0)</f>
        <v>0</v>
      </c>
      <c r="AI22" s="2">
        <v>0</v>
      </c>
      <c r="AJ22" s="2">
        <f>IF(AI22="Da",10,0)</f>
        <v>0</v>
      </c>
      <c r="AK22" s="2">
        <v>0</v>
      </c>
      <c r="AL22" s="2">
        <f>IF(AK22="Da",5,0)</f>
        <v>0</v>
      </c>
      <c r="AM22" s="2">
        <v>2000</v>
      </c>
      <c r="AN22" s="2">
        <v>1</v>
      </c>
      <c r="AO22" s="2">
        <f>AM22/AN22</f>
        <v>2000</v>
      </c>
      <c r="AP22" s="2">
        <v>10</v>
      </c>
      <c r="AQ22" s="2">
        <f>F22+H22+L22+P22+R22+T22+V22+Z22+AF22+AH22+AJ22+AL22+AP22</f>
        <v>43</v>
      </c>
    </row>
    <row r="23" spans="1:43" ht="18.75" customHeight="1">
      <c r="A23" s="2">
        <v>20</v>
      </c>
      <c r="B23" s="3">
        <v>4.33</v>
      </c>
      <c r="C23" s="6">
        <f t="shared" si="0"/>
        <v>41</v>
      </c>
      <c r="D23" s="37" t="s">
        <v>65</v>
      </c>
      <c r="E23" s="31" t="s">
        <v>36</v>
      </c>
      <c r="F23" s="2">
        <f t="shared" si="1"/>
        <v>0</v>
      </c>
      <c r="G23" s="2" t="s">
        <v>23</v>
      </c>
      <c r="H23" s="2">
        <f t="shared" si="8"/>
        <v>7</v>
      </c>
      <c r="I23" s="2">
        <v>21.66</v>
      </c>
      <c r="J23" s="2">
        <v>5</v>
      </c>
      <c r="K23" s="3">
        <f t="shared" si="2"/>
        <v>4.332</v>
      </c>
      <c r="L23" s="2">
        <f t="shared" si="3"/>
        <v>10</v>
      </c>
      <c r="M23" s="2"/>
      <c r="N23" s="2">
        <f t="shared" si="4"/>
        <v>0</v>
      </c>
      <c r="O23" s="2" t="s">
        <v>23</v>
      </c>
      <c r="P23" s="2">
        <f t="shared" si="5"/>
        <v>8</v>
      </c>
      <c r="Q23" s="2"/>
      <c r="R23" s="2">
        <f t="shared" si="14"/>
        <v>0</v>
      </c>
      <c r="S23" s="2">
        <v>0</v>
      </c>
      <c r="T23" s="2">
        <f t="shared" si="15"/>
        <v>0</v>
      </c>
      <c r="U23" s="2"/>
      <c r="V23" s="2">
        <f t="shared" si="6"/>
        <v>0</v>
      </c>
      <c r="W23" s="32" t="s">
        <v>66</v>
      </c>
      <c r="X23" s="4" t="s">
        <v>37</v>
      </c>
      <c r="Y23" s="5">
        <v>0.5</v>
      </c>
      <c r="Z23" s="2">
        <f t="shared" si="7"/>
        <v>1</v>
      </c>
      <c r="AA23" s="33" t="s">
        <v>23</v>
      </c>
      <c r="AB23" s="11"/>
      <c r="AC23" s="13"/>
      <c r="AD23" s="15"/>
      <c r="AE23" s="17"/>
      <c r="AF23" s="2">
        <f t="shared" si="9"/>
        <v>5</v>
      </c>
      <c r="AG23" s="2">
        <v>0</v>
      </c>
      <c r="AH23" s="2">
        <f t="shared" si="10"/>
        <v>0</v>
      </c>
      <c r="AI23" s="2">
        <v>0</v>
      </c>
      <c r="AJ23" s="2">
        <f t="shared" si="16"/>
        <v>0</v>
      </c>
      <c r="AK23" s="2">
        <v>0</v>
      </c>
      <c r="AL23" s="2">
        <f t="shared" si="17"/>
        <v>0</v>
      </c>
      <c r="AM23" s="2">
        <v>1524</v>
      </c>
      <c r="AN23" s="2">
        <v>1</v>
      </c>
      <c r="AO23" s="2">
        <f t="shared" si="11"/>
        <v>1524</v>
      </c>
      <c r="AP23" s="2">
        <v>10</v>
      </c>
      <c r="AQ23" s="2">
        <f t="shared" si="13"/>
        <v>41</v>
      </c>
    </row>
    <row r="24" spans="1:43" ht="18.75" customHeight="1">
      <c r="A24" s="2">
        <v>21</v>
      </c>
      <c r="B24" s="3">
        <v>13.56</v>
      </c>
      <c r="C24" s="2">
        <v>34</v>
      </c>
      <c r="D24" s="31" t="s">
        <v>67</v>
      </c>
      <c r="E24" s="31" t="s">
        <v>23</v>
      </c>
      <c r="F24" s="2">
        <f t="shared" si="1"/>
        <v>10</v>
      </c>
      <c r="G24" s="31" t="s">
        <v>36</v>
      </c>
      <c r="H24" s="2">
        <f t="shared" si="8"/>
        <v>0</v>
      </c>
      <c r="I24" s="2">
        <v>49.4</v>
      </c>
      <c r="J24" s="2">
        <v>1</v>
      </c>
      <c r="K24" s="3">
        <f t="shared" si="2"/>
        <v>49.4</v>
      </c>
      <c r="L24" s="2">
        <f t="shared" si="3"/>
        <v>0</v>
      </c>
      <c r="M24" s="2"/>
      <c r="N24" s="2">
        <f t="shared" si="4"/>
        <v>0</v>
      </c>
      <c r="O24" s="2" t="s">
        <v>23</v>
      </c>
      <c r="P24" s="2">
        <f t="shared" si="5"/>
        <v>8</v>
      </c>
      <c r="Q24" s="2"/>
      <c r="R24" s="2">
        <f t="shared" si="14"/>
        <v>0</v>
      </c>
      <c r="S24" s="2">
        <v>0</v>
      </c>
      <c r="T24" s="2">
        <f t="shared" si="15"/>
        <v>0</v>
      </c>
      <c r="U24" s="2"/>
      <c r="V24" s="2">
        <f t="shared" si="6"/>
        <v>0</v>
      </c>
      <c r="W24" s="32" t="s">
        <v>68</v>
      </c>
      <c r="X24" s="4" t="s">
        <v>37</v>
      </c>
      <c r="Y24" s="5">
        <v>0.3</v>
      </c>
      <c r="Z24" s="2">
        <v>1</v>
      </c>
      <c r="AA24" s="9"/>
      <c r="AB24" s="11"/>
      <c r="AC24" s="13"/>
      <c r="AD24" s="15"/>
      <c r="AE24" s="34" t="s">
        <v>23</v>
      </c>
      <c r="AF24" s="2">
        <f t="shared" si="9"/>
        <v>15</v>
      </c>
      <c r="AG24" s="2">
        <v>0</v>
      </c>
      <c r="AH24" s="2">
        <f t="shared" si="10"/>
        <v>0</v>
      </c>
      <c r="AI24" s="2">
        <v>0</v>
      </c>
      <c r="AJ24" s="2">
        <f t="shared" si="16"/>
        <v>0</v>
      </c>
      <c r="AK24" s="2">
        <v>0</v>
      </c>
      <c r="AL24" s="2">
        <f t="shared" si="17"/>
        <v>0</v>
      </c>
      <c r="AM24" s="2">
        <v>4665</v>
      </c>
      <c r="AN24" s="2">
        <v>1</v>
      </c>
      <c r="AO24" s="2">
        <f t="shared" si="11"/>
        <v>4665</v>
      </c>
      <c r="AP24" s="2">
        <f t="shared" si="12"/>
        <v>0</v>
      </c>
      <c r="AQ24" s="2">
        <f t="shared" si="13"/>
        <v>34</v>
      </c>
    </row>
    <row r="25" spans="1:43" ht="18" customHeight="1">
      <c r="A25" s="2">
        <v>22</v>
      </c>
      <c r="B25" s="3">
        <v>33.33</v>
      </c>
      <c r="C25" s="2">
        <f t="shared" si="0"/>
        <v>26</v>
      </c>
      <c r="D25" s="31" t="s">
        <v>69</v>
      </c>
      <c r="E25" s="31" t="s">
        <v>36</v>
      </c>
      <c r="F25" s="2">
        <f t="shared" si="1"/>
        <v>0</v>
      </c>
      <c r="G25" s="2" t="s">
        <v>23</v>
      </c>
      <c r="H25" s="2">
        <f t="shared" si="8"/>
        <v>7</v>
      </c>
      <c r="I25" s="2">
        <v>100</v>
      </c>
      <c r="J25" s="2">
        <v>3</v>
      </c>
      <c r="K25" s="3">
        <f t="shared" si="2"/>
        <v>33.333333333333336</v>
      </c>
      <c r="L25" s="2">
        <f t="shared" si="3"/>
        <v>0</v>
      </c>
      <c r="M25" s="2"/>
      <c r="N25" s="2">
        <f t="shared" si="4"/>
        <v>0</v>
      </c>
      <c r="O25" s="2" t="s">
        <v>23</v>
      </c>
      <c r="P25" s="2">
        <f t="shared" si="5"/>
        <v>8</v>
      </c>
      <c r="Q25" s="2"/>
      <c r="R25" s="2">
        <f t="shared" si="14"/>
        <v>0</v>
      </c>
      <c r="S25" s="2">
        <v>0</v>
      </c>
      <c r="T25" s="2">
        <f t="shared" si="15"/>
        <v>0</v>
      </c>
      <c r="U25" s="2"/>
      <c r="V25" s="2">
        <f t="shared" si="6"/>
        <v>0</v>
      </c>
      <c r="W25" s="32" t="s">
        <v>70</v>
      </c>
      <c r="X25" s="4" t="s">
        <v>37</v>
      </c>
      <c r="Y25" s="5">
        <v>0.1</v>
      </c>
      <c r="Z25" s="2">
        <v>1</v>
      </c>
      <c r="AA25" s="9"/>
      <c r="AB25" s="11"/>
      <c r="AC25" s="35" t="s">
        <v>23</v>
      </c>
      <c r="AD25" s="15"/>
      <c r="AE25" s="17"/>
      <c r="AF25" s="2">
        <f t="shared" si="9"/>
        <v>10</v>
      </c>
      <c r="AG25" s="2">
        <v>0</v>
      </c>
      <c r="AH25" s="2">
        <f t="shared" si="10"/>
        <v>0</v>
      </c>
      <c r="AI25" s="2">
        <v>0</v>
      </c>
      <c r="AJ25" s="2">
        <f t="shared" si="16"/>
        <v>0</v>
      </c>
      <c r="AK25" s="2">
        <v>0</v>
      </c>
      <c r="AL25" s="2">
        <f t="shared" si="17"/>
        <v>0</v>
      </c>
      <c r="AM25" s="2">
        <v>3749</v>
      </c>
      <c r="AN25" s="2">
        <v>1</v>
      </c>
      <c r="AO25" s="2">
        <f t="shared" si="11"/>
        <v>3749</v>
      </c>
      <c r="AP25" s="2">
        <f t="shared" si="12"/>
        <v>0</v>
      </c>
      <c r="AQ25" s="2">
        <f t="shared" si="13"/>
        <v>26</v>
      </c>
    </row>
    <row r="26" spans="27:31" ht="12.75">
      <c r="AA26" s="39"/>
      <c r="AB26" s="39"/>
      <c r="AC26" s="39"/>
      <c r="AD26" s="39"/>
      <c r="AE26" s="39"/>
    </row>
    <row r="27" spans="27:31" ht="12.75">
      <c r="AA27" s="39"/>
      <c r="AB27" s="39"/>
      <c r="AC27" s="39"/>
      <c r="AD27" s="39"/>
      <c r="AE27" s="39"/>
    </row>
    <row r="28" spans="27:31" ht="12.75">
      <c r="AA28" s="39"/>
      <c r="AB28" s="39"/>
      <c r="AC28" s="39"/>
      <c r="AD28" s="39"/>
      <c r="AE28" s="39"/>
    </row>
    <row r="29" spans="27:31" ht="12.75">
      <c r="AA29" s="39"/>
      <c r="AB29" s="39"/>
      <c r="AC29" s="39"/>
      <c r="AD29" s="39"/>
      <c r="AE29" s="39"/>
    </row>
    <row r="30" spans="27:31" ht="12.75">
      <c r="AA30" s="39"/>
      <c r="AB30" s="39"/>
      <c r="AC30" s="39"/>
      <c r="AD30" s="39"/>
      <c r="AE30" s="39"/>
    </row>
    <row r="31" spans="27:31" ht="12.75">
      <c r="AA31" s="39"/>
      <c r="AB31" s="39"/>
      <c r="AC31" s="39"/>
      <c r="AD31" s="39"/>
      <c r="AE31" s="39"/>
    </row>
    <row r="32" spans="27:31" ht="12.75">
      <c r="AA32" s="39"/>
      <c r="AB32" s="39"/>
      <c r="AC32" s="39"/>
      <c r="AD32" s="39"/>
      <c r="AE32" s="39"/>
    </row>
    <row r="33" spans="27:31" ht="12.75">
      <c r="AA33" s="39"/>
      <c r="AB33" s="39"/>
      <c r="AC33" s="39"/>
      <c r="AD33" s="39"/>
      <c r="AE33" s="39"/>
    </row>
    <row r="34" spans="27:31" ht="12.75">
      <c r="AA34" s="39"/>
      <c r="AB34" s="39"/>
      <c r="AC34" s="39"/>
      <c r="AD34" s="39"/>
      <c r="AE34" s="39"/>
    </row>
    <row r="35" spans="27:31" ht="12.75">
      <c r="AA35" s="39"/>
      <c r="AB35" s="39"/>
      <c r="AC35" s="39"/>
      <c r="AD35" s="39"/>
      <c r="AE35" s="39"/>
    </row>
    <row r="36" spans="27:31" ht="12.75">
      <c r="AA36" s="39"/>
      <c r="AB36" s="39"/>
      <c r="AC36" s="39"/>
      <c r="AD36" s="39"/>
      <c r="AE36" s="39"/>
    </row>
    <row r="37" spans="27:31" ht="12.75">
      <c r="AA37" s="39"/>
      <c r="AB37" s="39"/>
      <c r="AC37" s="39"/>
      <c r="AD37" s="39"/>
      <c r="AE37" s="39"/>
    </row>
    <row r="38" spans="27:31" ht="12.75">
      <c r="AA38" s="39"/>
      <c r="AB38" s="39"/>
      <c r="AC38" s="39"/>
      <c r="AD38" s="39"/>
      <c r="AE38" s="39"/>
    </row>
    <row r="39" spans="27:31" ht="12.75">
      <c r="AA39" s="39"/>
      <c r="AB39" s="39"/>
      <c r="AC39" s="39"/>
      <c r="AD39" s="39"/>
      <c r="AE39" s="39"/>
    </row>
    <row r="40" spans="27:31" ht="12.75">
      <c r="AA40" s="39"/>
      <c r="AB40" s="39"/>
      <c r="AC40" s="39"/>
      <c r="AD40" s="39"/>
      <c r="AE40" s="39"/>
    </row>
    <row r="41" spans="27:31" ht="12.75">
      <c r="AA41" s="39"/>
      <c r="AB41" s="39"/>
      <c r="AC41" s="39"/>
      <c r="AD41" s="39"/>
      <c r="AE41" s="39"/>
    </row>
    <row r="42" spans="27:31" ht="12.75">
      <c r="AA42" s="39"/>
      <c r="AB42" s="39"/>
      <c r="AC42" s="39"/>
      <c r="AD42" s="39"/>
      <c r="AE42" s="39"/>
    </row>
    <row r="43" spans="27:31" ht="12.75">
      <c r="AA43" s="39"/>
      <c r="AB43" s="39"/>
      <c r="AC43" s="39"/>
      <c r="AD43" s="39"/>
      <c r="AE43" s="39"/>
    </row>
  </sheetData>
  <sheetProtection/>
  <autoFilter ref="A3:AQ25"/>
  <mergeCells count="14">
    <mergeCell ref="A1:D1"/>
    <mergeCell ref="AM2:AP2"/>
    <mergeCell ref="AQ2:AQ3"/>
    <mergeCell ref="A2:A3"/>
    <mergeCell ref="D2:D3"/>
    <mergeCell ref="C2:C3"/>
    <mergeCell ref="W2:Z2"/>
    <mergeCell ref="Q2:T2"/>
    <mergeCell ref="E2:L2"/>
    <mergeCell ref="B2:B3"/>
    <mergeCell ref="M2:P2"/>
    <mergeCell ref="U2:V2"/>
    <mergeCell ref="AA2:AF2"/>
    <mergeCell ref="AG2:AL2"/>
  </mergeCells>
  <printOptions/>
  <pageMargins left="0.75" right="0.75" top="1" bottom="1" header="0.5" footer="0.5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2022-06-08T09:27:03Z</cp:lastPrinted>
  <dcterms:created xsi:type="dcterms:W3CDTF">1996-10-14T23:33:28Z</dcterms:created>
  <dcterms:modified xsi:type="dcterms:W3CDTF">2022-07-01T06:45:00Z</dcterms:modified>
  <cp:category/>
  <cp:version/>
  <cp:contentType/>
  <cp:contentStatus/>
</cp:coreProperties>
</file>