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ANL 2 camere" sheetId="1" r:id="rId1"/>
  </sheets>
  <definedNames>
    <definedName name="_xlnm._FilterDatabase" localSheetId="0" hidden="1">'ANL 2 camere'!$A$3:$AQ$52</definedName>
    <definedName name="_xlnm.Print_Area" localSheetId="0">'ANL 2 camere'!$A$1:$AQ$67</definedName>
  </definedNames>
  <calcPr fullCalcOnLoad="1"/>
</workbook>
</file>

<file path=xl/sharedStrings.xml><?xml version="1.0" encoding="utf-8"?>
<sst xmlns="http://schemas.openxmlformats.org/spreadsheetml/2006/main" count="450" uniqueCount="141">
  <si>
    <t>Copii</t>
  </si>
  <si>
    <t>Punctaj</t>
  </si>
  <si>
    <t>Alte persoane, indiferent de numarul acestora</t>
  </si>
  <si>
    <t>Nr. de persoane in intretinere</t>
  </si>
  <si>
    <t>Situatia locativa actuala</t>
  </si>
  <si>
    <t>Chirias in spatiul din fond locativ privat</t>
  </si>
  <si>
    <t>Tolerat in spatiu</t>
  </si>
  <si>
    <t>Suprafata locuibila detinuta (cu chirie, tolerat in spatiu): -m2/locatar</t>
  </si>
  <si>
    <t>Starea civila</t>
  </si>
  <si>
    <t>Casatorit</t>
  </si>
  <si>
    <t>Necasatorit</t>
  </si>
  <si>
    <t>Starea de sanatate actuala</t>
  </si>
  <si>
    <t>Boala de care sufera solicitantul sau un alt membru al familiei ori aflat in intretinere necesita, potrivit legii, insotitor sau o camera in plus.</t>
  </si>
  <si>
    <t>Vechimea cererii solicitantului</t>
  </si>
  <si>
    <t>Vechime - an</t>
  </si>
  <si>
    <t>Data depunere cerere</t>
  </si>
  <si>
    <t>Data evaluare cerere</t>
  </si>
  <si>
    <t>Nivelul de studii si/sau pregatire profesionala</t>
  </si>
  <si>
    <t>Fara studii si fara pregatire profesionala</t>
  </si>
  <si>
    <t>Cu scola generala, fara pregatire profesionala si/sau cu specializare la locul de munca</t>
  </si>
  <si>
    <t>Cu studii medii, fara pregatire profesionala si/sau cu specializare la locul de munca</t>
  </si>
  <si>
    <t>Cu pregatire profesionala, prin studii medii sau profesionale de specialitate si/sau prin studii superioare de scurta durata</t>
  </si>
  <si>
    <t>Cu studii superioare</t>
  </si>
  <si>
    <t>DA</t>
  </si>
  <si>
    <t>Situatii locative sau sociale deosebite</t>
  </si>
  <si>
    <t>Tineri proveniti din case de ocrotire sociala si care au implinit 18 ani</t>
  </si>
  <si>
    <t>Tineri care au adoptat sau adopta copii</t>
  </si>
  <si>
    <t>Tineri evacuati din case nationalizate</t>
  </si>
  <si>
    <t>Punctaj total</t>
  </si>
  <si>
    <t>Nr. de ordine</t>
  </si>
  <si>
    <t>Nume prenume</t>
  </si>
  <si>
    <t>Pnctaj obtinu</t>
  </si>
  <si>
    <t>Suprafata utila</t>
  </si>
  <si>
    <t>Numar persoane</t>
  </si>
  <si>
    <t>NU</t>
  </si>
  <si>
    <t>01.04.2022</t>
  </si>
  <si>
    <t>Venitul mediu net lunr/membru</t>
  </si>
  <si>
    <t>Venitul familiei</t>
  </si>
  <si>
    <t>Nr. membrilor în familie</t>
  </si>
  <si>
    <t>Venitul/membru de familie</t>
  </si>
  <si>
    <t>07.09.2021</t>
  </si>
  <si>
    <t>GHERGHEL COSMIN</t>
  </si>
  <si>
    <t>18.02.2009</t>
  </si>
  <si>
    <t>ZGÂRDEA ELENA</t>
  </si>
  <si>
    <t>22.07.2008</t>
  </si>
  <si>
    <t>CUZMAN SILVIU</t>
  </si>
  <si>
    <t>31.09.2009</t>
  </si>
  <si>
    <t>FEKETE RALUCA</t>
  </si>
  <si>
    <t>27.05.2009</t>
  </si>
  <si>
    <t>BÎLC CIPRIAN-IOAN</t>
  </si>
  <si>
    <t>28.05.2009</t>
  </si>
  <si>
    <t>CSIKOS BOJIȚA</t>
  </si>
  <si>
    <t>09.07.2009</t>
  </si>
  <si>
    <t>PARASCHIV SEBASTIAN</t>
  </si>
  <si>
    <t>05.12.2011</t>
  </si>
  <si>
    <t>BOTEA ALEXANDRA-PETRUȚA</t>
  </si>
  <si>
    <t>25.01.2012</t>
  </si>
  <si>
    <t>SMARANDA OVIDIU</t>
  </si>
  <si>
    <t>CATALINA PAUL CĂTĂLIN</t>
  </si>
  <si>
    <t>13.08.2009</t>
  </si>
  <si>
    <t>02.11.2011</t>
  </si>
  <si>
    <t>VĂCARU COSMINA</t>
  </si>
  <si>
    <t>22.01.2013</t>
  </si>
  <si>
    <t>BANCIU FLORENTINA</t>
  </si>
  <si>
    <t>02.02.2017</t>
  </si>
  <si>
    <t>ROȘU ALIN-CONSTANTIN</t>
  </si>
  <si>
    <t>14.02.2017</t>
  </si>
  <si>
    <t>VIERU LILIANA</t>
  </si>
  <si>
    <t>19.09.2018</t>
  </si>
  <si>
    <t>OSTOIA RĂZVAN-OCTAVIAN</t>
  </si>
  <si>
    <t>02.10.2018</t>
  </si>
  <si>
    <t>PETRICAN MIREL</t>
  </si>
  <si>
    <t>12.02.2018</t>
  </si>
  <si>
    <t>PĂDURARIU CODRUȚA MĂDĂLINA</t>
  </si>
  <si>
    <t>15.06.2015</t>
  </si>
  <si>
    <t>ARDELEAN MICHAEL</t>
  </si>
  <si>
    <t>27.05.2016</t>
  </si>
  <si>
    <t>GHERHELEGIU NADEJDA</t>
  </si>
  <si>
    <t>LUCA ADELA</t>
  </si>
  <si>
    <t>18.05.2017</t>
  </si>
  <si>
    <t>CIOTI FLAVIUS-PETRIȘOR</t>
  </si>
  <si>
    <t>19.12.2016</t>
  </si>
  <si>
    <t>NOVAC ALEXANDRU-MIHAI</t>
  </si>
  <si>
    <t>01.02.2021</t>
  </si>
  <si>
    <t>DANȚIȘ DANIEL-IULIAN</t>
  </si>
  <si>
    <t>05.03.2019</t>
  </si>
  <si>
    <t>VUIN DRAGANA -DALIBORCA</t>
  </si>
  <si>
    <t>159,4</t>
  </si>
  <si>
    <t>31,88</t>
  </si>
  <si>
    <t>16.04.2015</t>
  </si>
  <si>
    <t>SARBU ADRIAN-VALENTIN</t>
  </si>
  <si>
    <t>02.12.2019</t>
  </si>
  <si>
    <t>CARABET NICOLETA-ADRIANA</t>
  </si>
  <si>
    <t>18.01.2022</t>
  </si>
  <si>
    <t>TURCU IOANA-ELISABETA</t>
  </si>
  <si>
    <t>24.02.2020</t>
  </si>
  <si>
    <t>BRADEAN PAUL</t>
  </si>
  <si>
    <t>20.07.2020</t>
  </si>
  <si>
    <t>ROTARU MARIANA</t>
  </si>
  <si>
    <t>16.06.2019</t>
  </si>
  <si>
    <t>NEAMTU IONELA</t>
  </si>
  <si>
    <t>05.05.2017</t>
  </si>
  <si>
    <t>WALTNER IOANA-ADRIANA</t>
  </si>
  <si>
    <t>04.09.2019</t>
  </si>
  <si>
    <t>PETRUTESCU DANIEL</t>
  </si>
  <si>
    <t>15.03.2017</t>
  </si>
  <si>
    <t>SPERLEA OVIDIU</t>
  </si>
  <si>
    <t>20.10.2021</t>
  </si>
  <si>
    <t xml:space="preserve">DOBROVOLSKI MONICA-FLORICA </t>
  </si>
  <si>
    <t>15.05.2017</t>
  </si>
  <si>
    <t>PRUNĂ DANIEL-ILIUTA</t>
  </si>
  <si>
    <t>11.05.2021</t>
  </si>
  <si>
    <t>GERBNER DENIS</t>
  </si>
  <si>
    <t>14.09.2021</t>
  </si>
  <si>
    <t>TOTH ANDREI</t>
  </si>
  <si>
    <t>23.06.2021</t>
  </si>
  <si>
    <t>TRABAYKO ROXANA-LOREDANA</t>
  </si>
  <si>
    <t>03.02.2020</t>
  </si>
  <si>
    <t>01.04.2020</t>
  </si>
  <si>
    <t>BRIA DENISA-GEORGETA</t>
  </si>
  <si>
    <t>06.01.2020</t>
  </si>
  <si>
    <t>SAVU COSMIN-MARIAN</t>
  </si>
  <si>
    <t>31.05.2021</t>
  </si>
  <si>
    <t>SZTAN ANA-MARIA</t>
  </si>
  <si>
    <t>15.03.2022</t>
  </si>
  <si>
    <t>DEMIAN PETRU-LUCIAN</t>
  </si>
  <si>
    <t>05.01.2018</t>
  </si>
  <si>
    <t>BUZOI ANGELICA-MONICA</t>
  </si>
  <si>
    <t>20.09.2019</t>
  </si>
  <si>
    <t>VUCAN DELIANA-SIMONA</t>
  </si>
  <si>
    <t>27.08.2020</t>
  </si>
  <si>
    <t>POPESCU ALINA-MARGARETA</t>
  </si>
  <si>
    <t>31.05.2017</t>
  </si>
  <si>
    <t>LINGURAR MARIAN-VASILE</t>
  </si>
  <si>
    <t>26.06.2020</t>
  </si>
  <si>
    <t>VERMESAN DORIN-DALIAN</t>
  </si>
  <si>
    <t>27.11.2019</t>
  </si>
  <si>
    <t>LAZA RAZVAN-OVIDIU</t>
  </si>
  <si>
    <t>RACIOV CRISTINA-MARIA</t>
  </si>
  <si>
    <t>22.03.2022</t>
  </si>
  <si>
    <t>Lista de prioritati ANL cu 2 camere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</si>
</sst>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  <numFmt numFmtId="181" formatCode="[$-409]h:mm:ss\ AM/PM"/>
    <numFmt numFmtId="182" formatCode="[$-409]mmmmm;@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[$-409]dddd\,\ mmmm\ d\,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 wrapText="1"/>
    </xf>
    <xf numFmtId="0" fontId="0" fillId="38" borderId="0" xfId="0" applyFill="1" applyAlignment="1">
      <alignment wrapText="1"/>
    </xf>
    <xf numFmtId="0" fontId="0" fillId="38" borderId="10" xfId="0" applyFill="1" applyBorder="1" applyAlignment="1">
      <alignment wrapText="1"/>
    </xf>
    <xf numFmtId="0" fontId="0" fillId="0" borderId="11" xfId="0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34" borderId="13" xfId="0" applyFill="1" applyBorder="1" applyAlignment="1">
      <alignment horizontal="center" textRotation="90" wrapText="1"/>
    </xf>
    <xf numFmtId="0" fontId="0" fillId="35" borderId="15" xfId="0" applyFill="1" applyBorder="1" applyAlignment="1">
      <alignment horizontal="center" textRotation="90" wrapText="1"/>
    </xf>
    <xf numFmtId="0" fontId="0" fillId="36" borderId="15" xfId="0" applyFill="1" applyBorder="1" applyAlignment="1">
      <alignment horizontal="center" textRotation="90" wrapText="1"/>
    </xf>
    <xf numFmtId="0" fontId="0" fillId="37" borderId="15" xfId="0" applyFill="1" applyBorder="1" applyAlignment="1">
      <alignment horizontal="center" textRotation="90" wrapText="1"/>
    </xf>
    <xf numFmtId="0" fontId="0" fillId="38" borderId="12" xfId="0" applyFill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2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14" fontId="0" fillId="39" borderId="10" xfId="0" applyNumberFormat="1" applyFont="1" applyFill="1" applyBorder="1" applyAlignment="1">
      <alignment wrapText="1"/>
    </xf>
    <xf numFmtId="14" fontId="0" fillId="39" borderId="10" xfId="0" applyNumberFormat="1" applyFill="1" applyBorder="1" applyAlignment="1">
      <alignment wrapText="1"/>
    </xf>
    <xf numFmtId="184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0" fontId="0" fillId="40" borderId="10" xfId="0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0" fillId="39" borderId="0" xfId="0" applyFill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view="pageBreakPreview" zoomScaleSheetLayoutView="100" zoomScalePageLayoutView="0" workbookViewId="0" topLeftCell="A1">
      <pane xSplit="4" ySplit="3" topLeftCell="E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" sqref="E1:E16384"/>
    </sheetView>
  </sheetViews>
  <sheetFormatPr defaultColWidth="9.140625" defaultRowHeight="12.75"/>
  <cols>
    <col min="1" max="1" width="5.00390625" style="1" customWidth="1"/>
    <col min="2" max="2" width="6.57421875" style="1" customWidth="1"/>
    <col min="3" max="3" width="4.140625" style="1" customWidth="1"/>
    <col min="4" max="4" width="32.8515625" style="1" customWidth="1"/>
    <col min="5" max="5" width="6.7109375" style="1" bestFit="1" customWidth="1"/>
    <col min="6" max="8" width="3.7109375" style="1" bestFit="1" customWidth="1"/>
    <col min="9" max="9" width="6.8515625" style="1" customWidth="1"/>
    <col min="10" max="10" width="3.7109375" style="1" customWidth="1"/>
    <col min="11" max="11" width="5.57421875" style="1" customWidth="1"/>
    <col min="12" max="12" width="3.7109375" style="1" bestFit="1" customWidth="1"/>
    <col min="13" max="13" width="4.7109375" style="1" customWidth="1"/>
    <col min="14" max="15" width="3.7109375" style="1" customWidth="1"/>
    <col min="16" max="16" width="4.00390625" style="1" customWidth="1"/>
    <col min="17" max="18" width="3.7109375" style="1" bestFit="1" customWidth="1"/>
    <col min="19" max="19" width="4.421875" style="1" customWidth="1"/>
    <col min="20" max="20" width="3.7109375" style="1" bestFit="1" customWidth="1"/>
    <col min="21" max="21" width="16.00390625" style="1" customWidth="1"/>
    <col min="22" max="22" width="3.8515625" style="1" customWidth="1"/>
    <col min="23" max="23" width="10.57421875" style="1" bestFit="1" customWidth="1"/>
    <col min="24" max="24" width="10.140625" style="1" bestFit="1" customWidth="1"/>
    <col min="25" max="25" width="7.57421875" style="1" bestFit="1" customWidth="1"/>
    <col min="26" max="26" width="3.7109375" style="1" bestFit="1" customWidth="1"/>
    <col min="27" max="27" width="9.140625" style="8" customWidth="1"/>
    <col min="28" max="28" width="9.140625" style="10" customWidth="1"/>
    <col min="29" max="29" width="9.140625" style="12" customWidth="1"/>
    <col min="30" max="30" width="9.140625" style="14" customWidth="1"/>
    <col min="31" max="31" width="4.8515625" style="16" customWidth="1"/>
    <col min="32" max="32" width="4.28125" style="1" customWidth="1"/>
    <col min="33" max="33" width="3.140625" style="1" customWidth="1"/>
    <col min="34" max="34" width="4.00390625" style="1" customWidth="1"/>
    <col min="35" max="35" width="3.57421875" style="1" customWidth="1"/>
    <col min="36" max="36" width="4.140625" style="1" customWidth="1"/>
    <col min="37" max="37" width="3.7109375" style="1" customWidth="1"/>
    <col min="38" max="38" width="4.28125" style="1" customWidth="1"/>
    <col min="39" max="39" width="6.00390625" style="1" customWidth="1"/>
    <col min="40" max="40" width="3.8515625" style="1" customWidth="1"/>
    <col min="41" max="41" width="8.7109375" style="1" customWidth="1"/>
    <col min="42" max="42" width="5.140625" style="1" customWidth="1"/>
    <col min="43" max="43" width="7.8515625" style="1" customWidth="1"/>
    <col min="44" max="16384" width="9.140625" style="1" customWidth="1"/>
  </cols>
  <sheetData>
    <row r="1" spans="1:4" ht="13.5" customHeight="1" thickBot="1">
      <c r="A1" s="53" t="s">
        <v>140</v>
      </c>
      <c r="B1" s="53"/>
      <c r="C1" s="53"/>
      <c r="D1" s="53"/>
    </row>
    <row r="2" spans="1:43" ht="30" customHeight="1" thickBot="1" thickTop="1">
      <c r="A2" s="56" t="s">
        <v>29</v>
      </c>
      <c r="B2" s="64" t="s">
        <v>7</v>
      </c>
      <c r="C2" s="60" t="s">
        <v>31</v>
      </c>
      <c r="D2" s="58" t="s">
        <v>30</v>
      </c>
      <c r="E2" s="62" t="s">
        <v>4</v>
      </c>
      <c r="F2" s="50"/>
      <c r="G2" s="50"/>
      <c r="H2" s="50"/>
      <c r="I2" s="50"/>
      <c r="J2" s="50"/>
      <c r="K2" s="50"/>
      <c r="L2" s="63"/>
      <c r="M2" s="50" t="s">
        <v>8</v>
      </c>
      <c r="N2" s="50"/>
      <c r="O2" s="50"/>
      <c r="P2" s="51"/>
      <c r="Q2" s="52" t="s">
        <v>3</v>
      </c>
      <c r="R2" s="50"/>
      <c r="S2" s="50"/>
      <c r="T2" s="51"/>
      <c r="U2" s="52" t="s">
        <v>11</v>
      </c>
      <c r="V2" s="51"/>
      <c r="W2" s="52" t="s">
        <v>13</v>
      </c>
      <c r="X2" s="50"/>
      <c r="Y2" s="50"/>
      <c r="Z2" s="51"/>
      <c r="AA2" s="52" t="s">
        <v>17</v>
      </c>
      <c r="AB2" s="50"/>
      <c r="AC2" s="50"/>
      <c r="AD2" s="50"/>
      <c r="AE2" s="50"/>
      <c r="AF2" s="51"/>
      <c r="AG2" s="52" t="s">
        <v>24</v>
      </c>
      <c r="AH2" s="50"/>
      <c r="AI2" s="50"/>
      <c r="AJ2" s="50"/>
      <c r="AK2" s="50"/>
      <c r="AL2" s="51"/>
      <c r="AM2" s="52" t="s">
        <v>36</v>
      </c>
      <c r="AN2" s="50"/>
      <c r="AO2" s="50"/>
      <c r="AP2" s="50"/>
      <c r="AQ2" s="54" t="s">
        <v>28</v>
      </c>
    </row>
    <row r="3" spans="1:43" ht="129.75" customHeight="1">
      <c r="A3" s="57"/>
      <c r="B3" s="65"/>
      <c r="C3" s="61"/>
      <c r="D3" s="59"/>
      <c r="E3" s="18" t="s">
        <v>5</v>
      </c>
      <c r="F3" s="19" t="s">
        <v>1</v>
      </c>
      <c r="G3" s="20" t="s">
        <v>6</v>
      </c>
      <c r="H3" s="19" t="s">
        <v>1</v>
      </c>
      <c r="I3" s="20" t="s">
        <v>32</v>
      </c>
      <c r="J3" s="20" t="s">
        <v>33</v>
      </c>
      <c r="K3" s="20" t="s">
        <v>7</v>
      </c>
      <c r="L3" s="21" t="s">
        <v>1</v>
      </c>
      <c r="M3" s="22" t="s">
        <v>9</v>
      </c>
      <c r="N3" s="19" t="s">
        <v>1</v>
      </c>
      <c r="O3" s="20" t="s">
        <v>10</v>
      </c>
      <c r="P3" s="19" t="s">
        <v>1</v>
      </c>
      <c r="Q3" s="20" t="s">
        <v>0</v>
      </c>
      <c r="R3" s="19" t="s">
        <v>1</v>
      </c>
      <c r="S3" s="20" t="s">
        <v>2</v>
      </c>
      <c r="T3" s="19" t="s">
        <v>1</v>
      </c>
      <c r="U3" s="20" t="s">
        <v>12</v>
      </c>
      <c r="V3" s="19" t="s">
        <v>1</v>
      </c>
      <c r="W3" s="22" t="s">
        <v>15</v>
      </c>
      <c r="X3" s="22" t="s">
        <v>16</v>
      </c>
      <c r="Y3" s="20" t="s">
        <v>14</v>
      </c>
      <c r="Z3" s="19" t="s">
        <v>1</v>
      </c>
      <c r="AA3" s="23" t="s">
        <v>18</v>
      </c>
      <c r="AB3" s="24" t="s">
        <v>19</v>
      </c>
      <c r="AC3" s="25" t="s">
        <v>20</v>
      </c>
      <c r="AD3" s="26" t="s">
        <v>21</v>
      </c>
      <c r="AE3" s="27" t="s">
        <v>22</v>
      </c>
      <c r="AF3" s="19" t="s">
        <v>1</v>
      </c>
      <c r="AG3" s="20" t="s">
        <v>25</v>
      </c>
      <c r="AH3" s="19" t="s">
        <v>1</v>
      </c>
      <c r="AI3" s="20" t="s">
        <v>26</v>
      </c>
      <c r="AJ3" s="19" t="s">
        <v>1</v>
      </c>
      <c r="AK3" s="20" t="s">
        <v>27</v>
      </c>
      <c r="AL3" s="19" t="s">
        <v>1</v>
      </c>
      <c r="AM3" s="20" t="s">
        <v>37</v>
      </c>
      <c r="AN3" s="28" t="s">
        <v>38</v>
      </c>
      <c r="AO3" s="29" t="s">
        <v>39</v>
      </c>
      <c r="AP3" s="19" t="s">
        <v>1</v>
      </c>
      <c r="AQ3" s="55"/>
    </row>
    <row r="4" spans="1:43" ht="23.25" customHeight="1">
      <c r="A4" s="2">
        <v>1</v>
      </c>
      <c r="B4" s="3">
        <v>5</v>
      </c>
      <c r="C4" s="2">
        <f aca="true" t="shared" si="0" ref="C4:C25">AQ4</f>
        <v>98</v>
      </c>
      <c r="D4" s="2" t="s">
        <v>41</v>
      </c>
      <c r="E4" s="2" t="s">
        <v>23</v>
      </c>
      <c r="F4" s="2">
        <f aca="true" t="shared" si="1" ref="F4:F25">IF(E4="Da",10,0)</f>
        <v>10</v>
      </c>
      <c r="G4" s="2" t="s">
        <v>34</v>
      </c>
      <c r="H4" s="2">
        <f>IF(G4="Da",7,0)</f>
        <v>0</v>
      </c>
      <c r="I4" s="7">
        <v>20</v>
      </c>
      <c r="J4" s="2">
        <v>4</v>
      </c>
      <c r="K4" s="3">
        <f aca="true" t="shared" si="2" ref="K4:K25">I4/J4</f>
        <v>5</v>
      </c>
      <c r="L4" s="2">
        <f aca="true" t="shared" si="3" ref="L4:L25">IF(AND(K4&gt;0,K4&lt;8),10,IF(AND(K4&gt;=8,K4&lt;=12),9,IF(AND(K4&gt;12,K4&lt;=15),7,IF(AND(K4&gt;15,K4&lt;=18),5,0))))</f>
        <v>10</v>
      </c>
      <c r="M4" s="2" t="s">
        <v>23</v>
      </c>
      <c r="N4" s="2">
        <f>IF(M4="Da",10,0)</f>
        <v>10</v>
      </c>
      <c r="O4" s="2" t="s">
        <v>34</v>
      </c>
      <c r="P4" s="2">
        <f aca="true" t="shared" si="4" ref="P4:P25">IF(O4="Da",8,0)</f>
        <v>0</v>
      </c>
      <c r="Q4" s="2">
        <v>2</v>
      </c>
      <c r="R4" s="2">
        <f>IF(Q4=1,2,IF(Q4=2,3,IF(Q4=3,4,IF(Q4=4,5,IF(Q4&gt;4,5+Q4-4,0)))))</f>
        <v>3</v>
      </c>
      <c r="S4" s="2">
        <v>0</v>
      </c>
      <c r="T4" s="2">
        <f>IF(S4&gt;0,2,0)</f>
        <v>0</v>
      </c>
      <c r="U4" s="2"/>
      <c r="V4" s="2">
        <f aca="true" t="shared" si="5" ref="V4:V25">IF(U4="Da",2,0)</f>
        <v>0</v>
      </c>
      <c r="W4" s="4" t="s">
        <v>42</v>
      </c>
      <c r="X4" s="4" t="s">
        <v>35</v>
      </c>
      <c r="Y4" s="5">
        <v>13.1</v>
      </c>
      <c r="Z4" s="2">
        <f aca="true" t="shared" si="6" ref="Z4:Z25">IF(AND(Y4&gt;0,Y4&lt;1),1,IF(AND(Y4&gt;=1,Y4&lt;2),3,IF(AND(Y4&gt;=2,Y4&lt;3),6,IF(AND(Y4&gt;=3,Y4&lt;4),9,IF(Y4&gt;=4,(9+INT(Y4-4)*4),0)))))</f>
        <v>45</v>
      </c>
      <c r="AA4" s="9"/>
      <c r="AB4" s="11"/>
      <c r="AC4" s="13" t="s">
        <v>23</v>
      </c>
      <c r="AD4" s="15"/>
      <c r="AE4" s="17"/>
      <c r="AF4" s="2">
        <f>IF(AA4="Da",5,IF(AB4="Da",8,IF(AC4="Da",10,IF(AD4="Da",13,IF(AE4="Da",15,0)))))</f>
        <v>10</v>
      </c>
      <c r="AG4" s="2">
        <v>0</v>
      </c>
      <c r="AH4" s="2">
        <f>IF(AG4="Da",15,0)</f>
        <v>0</v>
      </c>
      <c r="AI4" s="2">
        <v>0</v>
      </c>
      <c r="AJ4" s="2">
        <f>IF(AI4="Da",10,0)</f>
        <v>0</v>
      </c>
      <c r="AK4" s="2">
        <v>0</v>
      </c>
      <c r="AL4" s="2">
        <f>IF(AK4="Da",5,0)</f>
        <v>0</v>
      </c>
      <c r="AM4" s="2">
        <v>6340</v>
      </c>
      <c r="AN4" s="2">
        <v>4</v>
      </c>
      <c r="AO4" s="2">
        <f>AM4/AN4</f>
        <v>1585</v>
      </c>
      <c r="AP4" s="2">
        <f aca="true" t="shared" si="7" ref="AP4:AP22">IF(AO4&lt;1524,"15",IF(AO4*(AND(AO4&gt;=1524,AO4&lt;=3711)),10,0))</f>
        <v>10</v>
      </c>
      <c r="AQ4" s="2">
        <f>F4+H4+L4+N4+P4+R4+T4+V4+Z4+AF4+AH4+AJ4+AL4+AP4</f>
        <v>98</v>
      </c>
    </row>
    <row r="5" spans="1:43" ht="17.25" customHeight="1">
      <c r="A5" s="2">
        <v>2</v>
      </c>
      <c r="B5" s="3">
        <v>10.5</v>
      </c>
      <c r="C5" s="2">
        <f t="shared" si="0"/>
        <v>98</v>
      </c>
      <c r="D5" s="31" t="s">
        <v>43</v>
      </c>
      <c r="E5" s="31" t="s">
        <v>34</v>
      </c>
      <c r="F5" s="2">
        <f t="shared" si="1"/>
        <v>0</v>
      </c>
      <c r="G5" s="2" t="s">
        <v>23</v>
      </c>
      <c r="H5" s="2">
        <f aca="true" t="shared" si="8" ref="H5:H25">IF(G5="Da",7,0)</f>
        <v>7</v>
      </c>
      <c r="I5" s="2">
        <v>63</v>
      </c>
      <c r="J5" s="2">
        <v>6</v>
      </c>
      <c r="K5" s="3">
        <f t="shared" si="2"/>
        <v>10.5</v>
      </c>
      <c r="L5" s="2">
        <f t="shared" si="3"/>
        <v>9</v>
      </c>
      <c r="M5" s="2" t="s">
        <v>23</v>
      </c>
      <c r="N5" s="2">
        <f>IF(M5="Da",10,0)</f>
        <v>10</v>
      </c>
      <c r="O5" s="2" t="s">
        <v>34</v>
      </c>
      <c r="P5" s="2">
        <f t="shared" si="4"/>
        <v>0</v>
      </c>
      <c r="Q5" s="2">
        <v>1</v>
      </c>
      <c r="R5" s="2">
        <v>2</v>
      </c>
      <c r="S5" s="2">
        <v>1</v>
      </c>
      <c r="T5" s="2">
        <v>2</v>
      </c>
      <c r="U5" s="2"/>
      <c r="V5" s="2">
        <f t="shared" si="5"/>
        <v>0</v>
      </c>
      <c r="W5" s="32" t="s">
        <v>44</v>
      </c>
      <c r="X5" s="4" t="s">
        <v>35</v>
      </c>
      <c r="Y5" s="5">
        <v>13.8</v>
      </c>
      <c r="Z5" s="2">
        <f t="shared" si="6"/>
        <v>45</v>
      </c>
      <c r="AA5" s="33"/>
      <c r="AB5" s="11" t="s">
        <v>23</v>
      </c>
      <c r="AC5" s="13"/>
      <c r="AD5" s="15"/>
      <c r="AE5" s="17"/>
      <c r="AF5" s="2">
        <f aca="true" t="shared" si="9" ref="AF5:AF25">IF(AA5="Da",5,IF(AB5="Da",8,IF(AC5="Da",10,IF(AD5="Da",13,IF(AE5="Da",15,0)))))</f>
        <v>8</v>
      </c>
      <c r="AG5" s="2">
        <v>0</v>
      </c>
      <c r="AH5" s="2">
        <f aca="true" t="shared" si="10" ref="AH5:AH25">IF(AG5="Da",15,0)</f>
        <v>0</v>
      </c>
      <c r="AI5" s="2">
        <v>0</v>
      </c>
      <c r="AJ5" s="2">
        <f>IF(AI5="Da",10,0)</f>
        <v>0</v>
      </c>
      <c r="AK5" s="2">
        <v>0</v>
      </c>
      <c r="AL5" s="2">
        <f>IF(AK5="Da",5,0)</f>
        <v>0</v>
      </c>
      <c r="AM5" s="2">
        <v>5296</v>
      </c>
      <c r="AN5" s="2">
        <v>4</v>
      </c>
      <c r="AO5" s="2">
        <f aca="true" t="shared" si="11" ref="AO5:AO25">AM5/AN5</f>
        <v>1324</v>
      </c>
      <c r="AP5" s="38" t="str">
        <f t="shared" si="7"/>
        <v>15</v>
      </c>
      <c r="AQ5" s="2">
        <f>F5+H5+L5+N5+P5+R5+T5+V5+Z5+AF5+AH5+AJ5+AL5+AP5</f>
        <v>98</v>
      </c>
    </row>
    <row r="6" spans="1:43" ht="18.75" customHeight="1">
      <c r="A6" s="2">
        <v>3</v>
      </c>
      <c r="B6" s="3">
        <v>13.83</v>
      </c>
      <c r="C6" s="2">
        <f t="shared" si="0"/>
        <v>93</v>
      </c>
      <c r="D6" s="31" t="s">
        <v>45</v>
      </c>
      <c r="E6" s="2" t="s">
        <v>34</v>
      </c>
      <c r="F6" s="2">
        <f>IF(E6="Da",10,0)</f>
        <v>0</v>
      </c>
      <c r="G6" s="31" t="s">
        <v>23</v>
      </c>
      <c r="H6" s="2">
        <f>IF(G6="Da",7,0)</f>
        <v>7</v>
      </c>
      <c r="I6" s="2">
        <v>83</v>
      </c>
      <c r="J6" s="2">
        <v>6</v>
      </c>
      <c r="K6" s="3">
        <f t="shared" si="2"/>
        <v>13.833333333333334</v>
      </c>
      <c r="L6" s="2">
        <f>IF(AND(K6&gt;0,K6&lt;8),10,IF(AND(K6&gt;=8,K6&lt;=12),9,IF(AND(K6&gt;12,K6&lt;=15),7,IF(AND(K6&gt;15,K6&lt;=18),5,0))))</f>
        <v>7</v>
      </c>
      <c r="M6" s="2" t="s">
        <v>23</v>
      </c>
      <c r="N6" s="2">
        <f>IF(M6="Da",10,0)</f>
        <v>10</v>
      </c>
      <c r="O6" s="2" t="s">
        <v>34</v>
      </c>
      <c r="P6" s="2">
        <f>IF(O6="Da",8,0)</f>
        <v>0</v>
      </c>
      <c r="Q6" s="2">
        <v>2</v>
      </c>
      <c r="R6" s="2">
        <f aca="true" t="shared" si="12" ref="R6:R25">IF(Q6=1,2,IF(Q6=2,3,IF(Q6=3,4,IF(Q6=4,5,IF(Q6&gt;4,5+Q6-4,0)))))</f>
        <v>3</v>
      </c>
      <c r="S6" s="2">
        <v>0</v>
      </c>
      <c r="T6" s="2">
        <f>IF(S6&gt;0,2,0)</f>
        <v>0</v>
      </c>
      <c r="U6" s="2"/>
      <c r="V6" s="2">
        <f t="shared" si="5"/>
        <v>0</v>
      </c>
      <c r="W6" s="32" t="s">
        <v>46</v>
      </c>
      <c r="X6" s="32" t="s">
        <v>35</v>
      </c>
      <c r="Y6" s="5">
        <v>12.6</v>
      </c>
      <c r="Z6" s="2">
        <f>IF(AND(Y6&gt;0,Y6&lt;1),1,IF(AND(Y6&gt;=1,Y6&lt;2),3,IF(AND(Y6&gt;=2,Y6&lt;3),6,IF(AND(Y6&gt;=3,Y6&lt;4),9,IF(Y6&gt;=4,(9+INT(Y6-4)*4),0)))))</f>
        <v>41</v>
      </c>
      <c r="AA6" s="9"/>
      <c r="AB6" s="11"/>
      <c r="AC6" s="13" t="s">
        <v>23</v>
      </c>
      <c r="AD6" s="15"/>
      <c r="AE6" s="34"/>
      <c r="AF6" s="2">
        <f>IF(AA6="Da",5,IF(AB6="Da",8,IF(AC6="Da",10,IF(AD6="Da",13,IF(AE6="Da",15,0)))))</f>
        <v>10</v>
      </c>
      <c r="AG6" s="2">
        <v>0</v>
      </c>
      <c r="AH6" s="2">
        <f>IF(AG6="Da",15,0)</f>
        <v>0</v>
      </c>
      <c r="AI6" s="2">
        <v>0</v>
      </c>
      <c r="AJ6" s="2">
        <f>IF(AI6="Da",10,0)</f>
        <v>0</v>
      </c>
      <c r="AK6" s="2">
        <v>0</v>
      </c>
      <c r="AL6" s="2">
        <f>IF(AK6="Da",5,0)</f>
        <v>0</v>
      </c>
      <c r="AM6" s="2">
        <v>5806</v>
      </c>
      <c r="AN6" s="2">
        <v>4</v>
      </c>
      <c r="AO6" s="2">
        <f>AM6/AN6</f>
        <v>1451.5</v>
      </c>
      <c r="AP6" s="38" t="str">
        <f t="shared" si="7"/>
        <v>15</v>
      </c>
      <c r="AQ6" s="2">
        <f>F6+H6+L6+N6+P6+R6+T6+V6+Z6+AF6+AH6+AJ6+AL6+AP6</f>
        <v>93</v>
      </c>
    </row>
    <row r="7" spans="1:43" ht="18.75" customHeight="1">
      <c r="A7" s="2">
        <v>4</v>
      </c>
      <c r="B7" s="3">
        <v>8.33</v>
      </c>
      <c r="C7" s="2">
        <f t="shared" si="0"/>
        <v>92</v>
      </c>
      <c r="D7" s="31" t="s">
        <v>47</v>
      </c>
      <c r="E7" s="2" t="s">
        <v>23</v>
      </c>
      <c r="F7" s="2">
        <f t="shared" si="1"/>
        <v>10</v>
      </c>
      <c r="G7" s="31" t="s">
        <v>34</v>
      </c>
      <c r="H7" s="2">
        <f t="shared" si="8"/>
        <v>0</v>
      </c>
      <c r="I7" s="2">
        <v>25</v>
      </c>
      <c r="J7" s="2">
        <v>3</v>
      </c>
      <c r="K7" s="3">
        <f t="shared" si="2"/>
        <v>8.333333333333334</v>
      </c>
      <c r="L7" s="2">
        <f t="shared" si="3"/>
        <v>9</v>
      </c>
      <c r="M7" s="2" t="s">
        <v>23</v>
      </c>
      <c r="N7" s="2">
        <f aca="true" t="shared" si="13" ref="N7:N25">IF(M7="Da",10,0)</f>
        <v>10</v>
      </c>
      <c r="O7" s="2" t="s">
        <v>34</v>
      </c>
      <c r="P7" s="2">
        <f t="shared" si="4"/>
        <v>0</v>
      </c>
      <c r="Q7" s="2">
        <v>1</v>
      </c>
      <c r="R7" s="2">
        <f t="shared" si="12"/>
        <v>2</v>
      </c>
      <c r="S7" s="2">
        <v>0</v>
      </c>
      <c r="T7" s="2">
        <f aca="true" t="shared" si="14" ref="T7:T25">IF(S7&gt;0,2,0)</f>
        <v>0</v>
      </c>
      <c r="U7" s="2"/>
      <c r="V7" s="2">
        <f t="shared" si="5"/>
        <v>0</v>
      </c>
      <c r="W7" s="32" t="s">
        <v>48</v>
      </c>
      <c r="X7" s="32" t="s">
        <v>35</v>
      </c>
      <c r="Y7" s="5">
        <v>12.1</v>
      </c>
      <c r="Z7" s="2">
        <f t="shared" si="6"/>
        <v>41</v>
      </c>
      <c r="AA7" s="9"/>
      <c r="AB7" s="11"/>
      <c r="AC7" s="13" t="s">
        <v>23</v>
      </c>
      <c r="AD7" s="15"/>
      <c r="AE7" s="34"/>
      <c r="AF7" s="2">
        <f t="shared" si="9"/>
        <v>10</v>
      </c>
      <c r="AG7" s="2">
        <v>0</v>
      </c>
      <c r="AH7" s="2">
        <f t="shared" si="10"/>
        <v>0</v>
      </c>
      <c r="AI7" s="2">
        <v>0</v>
      </c>
      <c r="AJ7" s="2">
        <f aca="true" t="shared" si="15" ref="AJ7:AJ25">IF(AI7="Da",10,0)</f>
        <v>0</v>
      </c>
      <c r="AK7" s="2">
        <v>0</v>
      </c>
      <c r="AL7" s="2">
        <f aca="true" t="shared" si="16" ref="AL7:AL25">IF(AK7="Da",5,0)</f>
        <v>0</v>
      </c>
      <c r="AM7" s="2">
        <v>6927</v>
      </c>
      <c r="AN7" s="2">
        <v>3</v>
      </c>
      <c r="AO7" s="2">
        <f t="shared" si="11"/>
        <v>2309</v>
      </c>
      <c r="AP7" s="38">
        <f t="shared" si="7"/>
        <v>10</v>
      </c>
      <c r="AQ7" s="2">
        <f aca="true" t="shared" si="17" ref="AQ7:AQ25">F7+H7+L7+N7+P7+R7+T7+V7+Z7+AF7+AH7+AJ7+AL7+AP7</f>
        <v>92</v>
      </c>
    </row>
    <row r="8" spans="1:43" ht="18.75" customHeight="1">
      <c r="A8" s="2">
        <v>5</v>
      </c>
      <c r="B8" s="3">
        <v>9</v>
      </c>
      <c r="C8" s="2">
        <f t="shared" si="0"/>
        <v>90</v>
      </c>
      <c r="D8" s="31" t="s">
        <v>49</v>
      </c>
      <c r="E8" s="31" t="s">
        <v>23</v>
      </c>
      <c r="F8" s="2">
        <f t="shared" si="1"/>
        <v>10</v>
      </c>
      <c r="G8" s="2" t="s">
        <v>34</v>
      </c>
      <c r="H8" s="2">
        <f t="shared" si="8"/>
        <v>0</v>
      </c>
      <c r="I8" s="2">
        <v>18</v>
      </c>
      <c r="J8" s="2">
        <v>2</v>
      </c>
      <c r="K8" s="3">
        <f t="shared" si="2"/>
        <v>9</v>
      </c>
      <c r="L8" s="2">
        <f t="shared" si="3"/>
        <v>9</v>
      </c>
      <c r="M8" s="2" t="s">
        <v>23</v>
      </c>
      <c r="N8" s="2">
        <f t="shared" si="13"/>
        <v>10</v>
      </c>
      <c r="O8" s="2" t="s">
        <v>34</v>
      </c>
      <c r="P8" s="2">
        <f t="shared" si="4"/>
        <v>0</v>
      </c>
      <c r="Q8" s="2">
        <v>0</v>
      </c>
      <c r="R8" s="2">
        <f t="shared" si="12"/>
        <v>0</v>
      </c>
      <c r="S8" s="30">
        <v>0</v>
      </c>
      <c r="T8" s="2">
        <f t="shared" si="14"/>
        <v>0</v>
      </c>
      <c r="U8" s="2"/>
      <c r="V8" s="2">
        <f t="shared" si="5"/>
        <v>0</v>
      </c>
      <c r="W8" s="32" t="s">
        <v>50</v>
      </c>
      <c r="X8" s="4" t="s">
        <v>35</v>
      </c>
      <c r="Y8" s="5">
        <v>12.1</v>
      </c>
      <c r="Z8" s="2">
        <f t="shared" si="6"/>
        <v>41</v>
      </c>
      <c r="AA8" s="9"/>
      <c r="AB8" s="11"/>
      <c r="AC8" s="13" t="s">
        <v>23</v>
      </c>
      <c r="AD8" s="15"/>
      <c r="AE8" s="34"/>
      <c r="AF8" s="2">
        <f t="shared" si="9"/>
        <v>10</v>
      </c>
      <c r="AG8" s="31">
        <v>0</v>
      </c>
      <c r="AH8" s="2">
        <f t="shared" si="10"/>
        <v>0</v>
      </c>
      <c r="AI8" s="2">
        <v>0</v>
      </c>
      <c r="AJ8" s="2">
        <f t="shared" si="15"/>
        <v>0</v>
      </c>
      <c r="AK8" s="2">
        <v>0</v>
      </c>
      <c r="AL8" s="2">
        <f t="shared" si="16"/>
        <v>0</v>
      </c>
      <c r="AM8" s="2">
        <v>5244</v>
      </c>
      <c r="AN8" s="2">
        <v>2</v>
      </c>
      <c r="AO8" s="2">
        <f t="shared" si="11"/>
        <v>2622</v>
      </c>
      <c r="AP8" s="2">
        <f t="shared" si="7"/>
        <v>10</v>
      </c>
      <c r="AQ8" s="2">
        <f t="shared" si="17"/>
        <v>90</v>
      </c>
    </row>
    <row r="9" spans="1:43" ht="18.75" customHeight="1">
      <c r="A9" s="2">
        <v>6</v>
      </c>
      <c r="B9" s="3">
        <v>58</v>
      </c>
      <c r="C9" s="7">
        <f t="shared" si="0"/>
        <v>90</v>
      </c>
      <c r="D9" s="31" t="s">
        <v>51</v>
      </c>
      <c r="E9" s="31" t="s">
        <v>34</v>
      </c>
      <c r="F9" s="2">
        <f t="shared" si="1"/>
        <v>0</v>
      </c>
      <c r="G9" s="31" t="s">
        <v>23</v>
      </c>
      <c r="H9" s="2">
        <f t="shared" si="8"/>
        <v>7</v>
      </c>
      <c r="I9" s="2">
        <v>174</v>
      </c>
      <c r="J9" s="2">
        <v>3</v>
      </c>
      <c r="K9" s="3">
        <f t="shared" si="2"/>
        <v>58</v>
      </c>
      <c r="L9" s="2">
        <f t="shared" si="3"/>
        <v>0</v>
      </c>
      <c r="M9" s="2" t="s">
        <v>23</v>
      </c>
      <c r="N9" s="2">
        <f t="shared" si="13"/>
        <v>10</v>
      </c>
      <c r="O9" s="2" t="s">
        <v>34</v>
      </c>
      <c r="P9" s="2">
        <f t="shared" si="4"/>
        <v>0</v>
      </c>
      <c r="Q9" s="2">
        <v>1</v>
      </c>
      <c r="R9" s="2">
        <f t="shared" si="12"/>
        <v>2</v>
      </c>
      <c r="S9" s="2">
        <v>0</v>
      </c>
      <c r="T9" s="2">
        <f t="shared" si="14"/>
        <v>0</v>
      </c>
      <c r="U9" s="2"/>
      <c r="V9" s="2">
        <f t="shared" si="5"/>
        <v>0</v>
      </c>
      <c r="W9" s="32" t="s">
        <v>52</v>
      </c>
      <c r="X9" s="4" t="s">
        <v>35</v>
      </c>
      <c r="Y9" s="5">
        <v>12.8</v>
      </c>
      <c r="Z9" s="2">
        <f t="shared" si="6"/>
        <v>41</v>
      </c>
      <c r="AA9" s="9"/>
      <c r="AB9" s="11"/>
      <c r="AC9" s="13"/>
      <c r="AD9" s="15"/>
      <c r="AE9" s="34" t="s">
        <v>23</v>
      </c>
      <c r="AF9" s="2">
        <f t="shared" si="9"/>
        <v>15</v>
      </c>
      <c r="AG9" s="2">
        <v>0</v>
      </c>
      <c r="AH9" s="2">
        <f t="shared" si="10"/>
        <v>0</v>
      </c>
      <c r="AI9" s="2">
        <v>0</v>
      </c>
      <c r="AJ9" s="2">
        <f t="shared" si="15"/>
        <v>0</v>
      </c>
      <c r="AK9" s="2">
        <v>0</v>
      </c>
      <c r="AL9" s="2">
        <f t="shared" si="16"/>
        <v>0</v>
      </c>
      <c r="AM9" s="2">
        <v>4031</v>
      </c>
      <c r="AN9" s="2">
        <v>3</v>
      </c>
      <c r="AO9" s="2">
        <f t="shared" si="11"/>
        <v>1343.6666666666667</v>
      </c>
      <c r="AP9" s="38" t="str">
        <f t="shared" si="7"/>
        <v>15</v>
      </c>
      <c r="AQ9" s="2">
        <f t="shared" si="17"/>
        <v>90</v>
      </c>
    </row>
    <row r="10" spans="1:43" ht="18.75" customHeight="1">
      <c r="A10" s="2">
        <v>7</v>
      </c>
      <c r="B10" s="3">
        <v>7.89</v>
      </c>
      <c r="C10" s="7">
        <f t="shared" si="0"/>
        <v>88</v>
      </c>
      <c r="D10" s="31" t="s">
        <v>53</v>
      </c>
      <c r="E10" s="31" t="s">
        <v>34</v>
      </c>
      <c r="F10" s="2">
        <f t="shared" si="1"/>
        <v>0</v>
      </c>
      <c r="G10" s="31" t="s">
        <v>23</v>
      </c>
      <c r="H10" s="2">
        <f t="shared" si="8"/>
        <v>7</v>
      </c>
      <c r="I10" s="2">
        <v>63.09</v>
      </c>
      <c r="J10" s="2">
        <v>8</v>
      </c>
      <c r="K10" s="3">
        <f t="shared" si="2"/>
        <v>7.88625</v>
      </c>
      <c r="L10" s="2">
        <f t="shared" si="3"/>
        <v>10</v>
      </c>
      <c r="M10" s="2" t="s">
        <v>23</v>
      </c>
      <c r="N10" s="2">
        <f t="shared" si="13"/>
        <v>10</v>
      </c>
      <c r="O10" s="2" t="s">
        <v>34</v>
      </c>
      <c r="P10" s="2">
        <f t="shared" si="4"/>
        <v>0</v>
      </c>
      <c r="Q10" s="2">
        <v>2</v>
      </c>
      <c r="R10" s="2">
        <f t="shared" si="12"/>
        <v>3</v>
      </c>
      <c r="S10" s="2">
        <v>0</v>
      </c>
      <c r="T10" s="2">
        <f t="shared" si="14"/>
        <v>0</v>
      </c>
      <c r="U10" s="2"/>
      <c r="V10" s="2">
        <f t="shared" si="5"/>
        <v>0</v>
      </c>
      <c r="W10" s="32" t="s">
        <v>54</v>
      </c>
      <c r="X10" s="4" t="s">
        <v>35</v>
      </c>
      <c r="Y10" s="5">
        <v>10.3</v>
      </c>
      <c r="Z10" s="2">
        <f t="shared" si="6"/>
        <v>33</v>
      </c>
      <c r="AA10" s="9"/>
      <c r="AB10" s="11"/>
      <c r="AC10" s="13" t="s">
        <v>23</v>
      </c>
      <c r="AD10" s="15"/>
      <c r="AE10" s="34"/>
      <c r="AF10" s="2">
        <f t="shared" si="9"/>
        <v>10</v>
      </c>
      <c r="AG10" s="2">
        <v>0</v>
      </c>
      <c r="AH10" s="2">
        <f t="shared" si="10"/>
        <v>0</v>
      </c>
      <c r="AI10" s="2">
        <v>0</v>
      </c>
      <c r="AJ10" s="2">
        <f t="shared" si="15"/>
        <v>0</v>
      </c>
      <c r="AK10" s="2"/>
      <c r="AL10" s="2">
        <f>IF(AK10="Da",5,0)</f>
        <v>0</v>
      </c>
      <c r="AM10" s="2">
        <v>4296</v>
      </c>
      <c r="AN10" s="2">
        <v>4</v>
      </c>
      <c r="AO10" s="2">
        <f t="shared" si="11"/>
        <v>1074</v>
      </c>
      <c r="AP10" s="38" t="str">
        <f t="shared" si="7"/>
        <v>15</v>
      </c>
      <c r="AQ10" s="2">
        <f t="shared" si="17"/>
        <v>88</v>
      </c>
    </row>
    <row r="11" spans="1:43" ht="18.75" customHeight="1">
      <c r="A11" s="2">
        <v>8</v>
      </c>
      <c r="B11" s="3">
        <v>5.74</v>
      </c>
      <c r="C11" s="2">
        <f t="shared" si="0"/>
        <v>87</v>
      </c>
      <c r="D11" s="31" t="s">
        <v>55</v>
      </c>
      <c r="E11" s="31" t="s">
        <v>34</v>
      </c>
      <c r="F11" s="2">
        <f t="shared" si="1"/>
        <v>0</v>
      </c>
      <c r="G11" s="31" t="s">
        <v>23</v>
      </c>
      <c r="H11" s="2">
        <f t="shared" si="8"/>
        <v>7</v>
      </c>
      <c r="I11" s="2">
        <v>51.7</v>
      </c>
      <c r="J11" s="2">
        <v>9</v>
      </c>
      <c r="K11" s="3">
        <f t="shared" si="2"/>
        <v>5.7444444444444445</v>
      </c>
      <c r="L11" s="2">
        <f t="shared" si="3"/>
        <v>10</v>
      </c>
      <c r="M11" s="2" t="s">
        <v>23</v>
      </c>
      <c r="N11" s="2">
        <f t="shared" si="13"/>
        <v>10</v>
      </c>
      <c r="O11" s="2" t="s">
        <v>34</v>
      </c>
      <c r="P11" s="2">
        <f t="shared" si="4"/>
        <v>0</v>
      </c>
      <c r="Q11" s="2">
        <v>1</v>
      </c>
      <c r="R11" s="2">
        <f t="shared" si="12"/>
        <v>2</v>
      </c>
      <c r="S11" s="2">
        <v>0</v>
      </c>
      <c r="T11" s="2">
        <f t="shared" si="14"/>
        <v>0</v>
      </c>
      <c r="U11" s="2"/>
      <c r="V11" s="2">
        <f t="shared" si="5"/>
        <v>0</v>
      </c>
      <c r="W11" s="32" t="s">
        <v>56</v>
      </c>
      <c r="X11" s="4" t="s">
        <v>35</v>
      </c>
      <c r="Y11" s="5">
        <v>10.2</v>
      </c>
      <c r="Z11" s="2">
        <f t="shared" si="6"/>
        <v>33</v>
      </c>
      <c r="AA11" s="9"/>
      <c r="AB11" s="11"/>
      <c r="AC11" s="35" t="s">
        <v>23</v>
      </c>
      <c r="AD11" s="15"/>
      <c r="AE11" s="17"/>
      <c r="AF11" s="2">
        <f t="shared" si="9"/>
        <v>10</v>
      </c>
      <c r="AG11" s="2">
        <v>0</v>
      </c>
      <c r="AH11" s="2">
        <f t="shared" si="10"/>
        <v>0</v>
      </c>
      <c r="AI11" s="2">
        <v>0</v>
      </c>
      <c r="AJ11" s="2">
        <f t="shared" si="15"/>
        <v>0</v>
      </c>
      <c r="AK11" s="2">
        <v>0</v>
      </c>
      <c r="AL11" s="2">
        <f t="shared" si="16"/>
        <v>0</v>
      </c>
      <c r="AM11" s="2">
        <v>2662</v>
      </c>
      <c r="AN11" s="2">
        <v>3</v>
      </c>
      <c r="AO11" s="2">
        <f t="shared" si="11"/>
        <v>887.3333333333334</v>
      </c>
      <c r="AP11" s="38" t="str">
        <f t="shared" si="7"/>
        <v>15</v>
      </c>
      <c r="AQ11" s="2">
        <f t="shared" si="17"/>
        <v>87</v>
      </c>
    </row>
    <row r="12" spans="1:43" ht="15.75" customHeight="1">
      <c r="A12" s="2">
        <v>9</v>
      </c>
      <c r="B12" s="3">
        <v>12.95</v>
      </c>
      <c r="C12" s="7">
        <f t="shared" si="0"/>
        <v>87</v>
      </c>
      <c r="D12" s="31" t="s">
        <v>57</v>
      </c>
      <c r="E12" s="31" t="s">
        <v>34</v>
      </c>
      <c r="F12" s="2">
        <f t="shared" si="1"/>
        <v>0</v>
      </c>
      <c r="G12" s="31" t="s">
        <v>34</v>
      </c>
      <c r="H12" s="2">
        <f t="shared" si="8"/>
        <v>0</v>
      </c>
      <c r="I12" s="2">
        <v>64.74</v>
      </c>
      <c r="J12" s="2">
        <v>5</v>
      </c>
      <c r="K12" s="3">
        <f t="shared" si="2"/>
        <v>12.947999999999999</v>
      </c>
      <c r="L12" s="2">
        <f t="shared" si="3"/>
        <v>7</v>
      </c>
      <c r="M12" s="2" t="s">
        <v>23</v>
      </c>
      <c r="N12" s="2">
        <f t="shared" si="13"/>
        <v>10</v>
      </c>
      <c r="O12" s="2" t="s">
        <v>34</v>
      </c>
      <c r="P12" s="2">
        <f t="shared" si="4"/>
        <v>0</v>
      </c>
      <c r="Q12" s="2">
        <v>3</v>
      </c>
      <c r="R12" s="2">
        <f t="shared" si="12"/>
        <v>4</v>
      </c>
      <c r="S12" s="2">
        <v>0</v>
      </c>
      <c r="T12" s="2">
        <f t="shared" si="14"/>
        <v>0</v>
      </c>
      <c r="U12" s="2"/>
      <c r="V12" s="2">
        <f t="shared" si="5"/>
        <v>0</v>
      </c>
      <c r="W12" s="32" t="s">
        <v>59</v>
      </c>
      <c r="X12" s="4" t="s">
        <v>35</v>
      </c>
      <c r="Y12" s="5">
        <v>12.7</v>
      </c>
      <c r="Z12" s="2">
        <f t="shared" si="6"/>
        <v>41</v>
      </c>
      <c r="AA12" s="9"/>
      <c r="AB12" s="11"/>
      <c r="AC12" s="35" t="s">
        <v>23</v>
      </c>
      <c r="AD12" s="36"/>
      <c r="AE12" s="17"/>
      <c r="AF12" s="2">
        <f t="shared" si="9"/>
        <v>10</v>
      </c>
      <c r="AG12" s="2">
        <v>0</v>
      </c>
      <c r="AH12" s="2">
        <f t="shared" si="10"/>
        <v>0</v>
      </c>
      <c r="AI12" s="2">
        <v>0</v>
      </c>
      <c r="AJ12" s="2">
        <f t="shared" si="15"/>
        <v>0</v>
      </c>
      <c r="AK12" s="2">
        <v>0</v>
      </c>
      <c r="AL12" s="2">
        <f t="shared" si="16"/>
        <v>0</v>
      </c>
      <c r="AM12" s="2">
        <v>7002</v>
      </c>
      <c r="AN12" s="2">
        <v>5</v>
      </c>
      <c r="AO12" s="2">
        <f t="shared" si="11"/>
        <v>1400.4</v>
      </c>
      <c r="AP12" s="38" t="str">
        <f t="shared" si="7"/>
        <v>15</v>
      </c>
      <c r="AQ12" s="2">
        <f t="shared" si="17"/>
        <v>87</v>
      </c>
    </row>
    <row r="13" spans="1:43" ht="15.75" customHeight="1">
      <c r="A13" s="2">
        <v>10</v>
      </c>
      <c r="B13" s="3">
        <v>4</v>
      </c>
      <c r="C13" s="2">
        <f t="shared" si="0"/>
        <v>85</v>
      </c>
      <c r="D13" s="31" t="s">
        <v>58</v>
      </c>
      <c r="E13" s="31" t="s">
        <v>23</v>
      </c>
      <c r="F13" s="2">
        <f>IF(E13="Da",10,0)</f>
        <v>10</v>
      </c>
      <c r="G13" s="31" t="s">
        <v>34</v>
      </c>
      <c r="H13" s="2">
        <f>IF(G13="Da",7,0)</f>
        <v>0</v>
      </c>
      <c r="I13" s="2">
        <v>12</v>
      </c>
      <c r="J13" s="2">
        <v>3</v>
      </c>
      <c r="K13" s="3">
        <f t="shared" si="2"/>
        <v>4</v>
      </c>
      <c r="L13" s="2">
        <v>10</v>
      </c>
      <c r="M13" s="2" t="s">
        <v>23</v>
      </c>
      <c r="N13" s="2">
        <f t="shared" si="13"/>
        <v>10</v>
      </c>
      <c r="O13" s="31" t="s">
        <v>34</v>
      </c>
      <c r="P13" s="2">
        <f>IF(O13="Da",8,0)</f>
        <v>0</v>
      </c>
      <c r="Q13" s="2">
        <v>1</v>
      </c>
      <c r="R13" s="2">
        <f t="shared" si="12"/>
        <v>2</v>
      </c>
      <c r="S13" s="2">
        <v>0</v>
      </c>
      <c r="T13" s="2">
        <f t="shared" si="14"/>
        <v>0</v>
      </c>
      <c r="U13" s="2"/>
      <c r="V13" s="2">
        <f t="shared" si="5"/>
        <v>0</v>
      </c>
      <c r="W13" s="32" t="s">
        <v>60</v>
      </c>
      <c r="X13" s="32" t="s">
        <v>35</v>
      </c>
      <c r="Y13" s="5">
        <v>10.4</v>
      </c>
      <c r="Z13" s="2">
        <f t="shared" si="6"/>
        <v>33</v>
      </c>
      <c r="AA13" s="9"/>
      <c r="AB13" s="11"/>
      <c r="AC13" s="35" t="s">
        <v>23</v>
      </c>
      <c r="AD13" s="15"/>
      <c r="AE13" s="17"/>
      <c r="AF13" s="2">
        <f>IF(AA13="Da",5,IF(AB13="Da",8,IF(AC13="Da",10,IF(AD13="Da",13,IF(AE13="Da",15,0)))))</f>
        <v>10</v>
      </c>
      <c r="AG13" s="2">
        <v>0</v>
      </c>
      <c r="AH13" s="2">
        <f t="shared" si="10"/>
        <v>0</v>
      </c>
      <c r="AI13" s="2">
        <v>0</v>
      </c>
      <c r="AJ13" s="2">
        <f>IF(AI13="Da",10,0)</f>
        <v>0</v>
      </c>
      <c r="AK13" s="2">
        <v>0</v>
      </c>
      <c r="AL13" s="2">
        <f>IF(AK13="Da",5,0)</f>
        <v>0</v>
      </c>
      <c r="AM13" s="2">
        <v>8663</v>
      </c>
      <c r="AN13" s="2">
        <v>3</v>
      </c>
      <c r="AO13" s="2">
        <f t="shared" si="11"/>
        <v>2887.6666666666665</v>
      </c>
      <c r="AP13" s="38">
        <f t="shared" si="7"/>
        <v>10</v>
      </c>
      <c r="AQ13" s="2">
        <f t="shared" si="17"/>
        <v>85</v>
      </c>
    </row>
    <row r="14" spans="1:43" ht="18.75" customHeight="1">
      <c r="A14" s="2">
        <v>11</v>
      </c>
      <c r="B14" s="3">
        <v>12.37</v>
      </c>
      <c r="C14" s="2">
        <f t="shared" si="0"/>
        <v>81</v>
      </c>
      <c r="D14" s="31" t="s">
        <v>61</v>
      </c>
      <c r="E14" s="31" t="s">
        <v>34</v>
      </c>
      <c r="F14" s="2">
        <f t="shared" si="1"/>
        <v>0</v>
      </c>
      <c r="G14" s="2" t="s">
        <v>23</v>
      </c>
      <c r="H14" s="2">
        <f t="shared" si="8"/>
        <v>7</v>
      </c>
      <c r="I14" s="2">
        <v>74.21</v>
      </c>
      <c r="J14" s="2">
        <v>6</v>
      </c>
      <c r="K14" s="3">
        <f t="shared" si="2"/>
        <v>12.368333333333332</v>
      </c>
      <c r="L14" s="2">
        <f t="shared" si="3"/>
        <v>7</v>
      </c>
      <c r="M14" s="2" t="s">
        <v>23</v>
      </c>
      <c r="N14" s="2">
        <f t="shared" si="13"/>
        <v>10</v>
      </c>
      <c r="O14" s="2" t="s">
        <v>34</v>
      </c>
      <c r="P14" s="2">
        <f t="shared" si="4"/>
        <v>0</v>
      </c>
      <c r="Q14" s="2">
        <v>2</v>
      </c>
      <c r="R14" s="2">
        <f t="shared" si="12"/>
        <v>3</v>
      </c>
      <c r="S14" s="2">
        <v>0</v>
      </c>
      <c r="T14" s="2">
        <f t="shared" si="14"/>
        <v>0</v>
      </c>
      <c r="U14" s="2"/>
      <c r="V14" s="2">
        <f t="shared" si="5"/>
        <v>0</v>
      </c>
      <c r="W14" s="32" t="s">
        <v>62</v>
      </c>
      <c r="X14" s="4" t="s">
        <v>35</v>
      </c>
      <c r="Y14" s="5">
        <v>9.2</v>
      </c>
      <c r="Z14" s="2">
        <f t="shared" si="6"/>
        <v>29</v>
      </c>
      <c r="AA14" s="9"/>
      <c r="AB14" s="11"/>
      <c r="AC14" s="35" t="s">
        <v>23</v>
      </c>
      <c r="AD14" s="15"/>
      <c r="AE14" s="17"/>
      <c r="AF14" s="2">
        <f t="shared" si="9"/>
        <v>10</v>
      </c>
      <c r="AG14" s="2">
        <v>0</v>
      </c>
      <c r="AH14" s="2">
        <f t="shared" si="10"/>
        <v>0</v>
      </c>
      <c r="AI14" s="2">
        <v>0</v>
      </c>
      <c r="AJ14" s="2">
        <f t="shared" si="15"/>
        <v>0</v>
      </c>
      <c r="AK14" s="2">
        <v>0</v>
      </c>
      <c r="AL14" s="2">
        <f t="shared" si="16"/>
        <v>0</v>
      </c>
      <c r="AM14" s="2">
        <v>5629</v>
      </c>
      <c r="AN14" s="2">
        <v>4</v>
      </c>
      <c r="AO14" s="2">
        <f t="shared" si="11"/>
        <v>1407.25</v>
      </c>
      <c r="AP14" s="38" t="str">
        <f t="shared" si="7"/>
        <v>15</v>
      </c>
      <c r="AQ14" s="2">
        <f t="shared" si="17"/>
        <v>81</v>
      </c>
    </row>
    <row r="15" spans="1:43" ht="18.75" customHeight="1">
      <c r="A15" s="2">
        <v>12</v>
      </c>
      <c r="B15" s="3">
        <v>10</v>
      </c>
      <c r="C15" s="2">
        <f t="shared" si="0"/>
        <v>72</v>
      </c>
      <c r="D15" s="31" t="s">
        <v>63</v>
      </c>
      <c r="E15" s="31" t="s">
        <v>23</v>
      </c>
      <c r="F15" s="2">
        <f t="shared" si="1"/>
        <v>10</v>
      </c>
      <c r="G15" s="2" t="s">
        <v>34</v>
      </c>
      <c r="H15" s="2">
        <f t="shared" si="8"/>
        <v>0</v>
      </c>
      <c r="I15" s="2">
        <v>20</v>
      </c>
      <c r="J15" s="2">
        <v>2</v>
      </c>
      <c r="K15" s="3">
        <f t="shared" si="2"/>
        <v>10</v>
      </c>
      <c r="L15" s="2">
        <v>9</v>
      </c>
      <c r="M15" s="2" t="s">
        <v>34</v>
      </c>
      <c r="N15" s="2">
        <f t="shared" si="13"/>
        <v>0</v>
      </c>
      <c r="O15" s="2" t="s">
        <v>23</v>
      </c>
      <c r="P15" s="2">
        <f t="shared" si="4"/>
        <v>8</v>
      </c>
      <c r="Q15" s="2">
        <v>1</v>
      </c>
      <c r="R15" s="2">
        <f t="shared" si="12"/>
        <v>2</v>
      </c>
      <c r="S15" s="2">
        <v>0</v>
      </c>
      <c r="T15" s="2">
        <f t="shared" si="14"/>
        <v>0</v>
      </c>
      <c r="U15" s="2"/>
      <c r="V15" s="2">
        <f t="shared" si="5"/>
        <v>0</v>
      </c>
      <c r="W15" s="32" t="s">
        <v>64</v>
      </c>
      <c r="X15" s="4" t="s">
        <v>35</v>
      </c>
      <c r="Y15" s="5">
        <v>5.1</v>
      </c>
      <c r="Z15" s="2">
        <f t="shared" si="6"/>
        <v>13</v>
      </c>
      <c r="AA15" s="9"/>
      <c r="AB15" s="11"/>
      <c r="AC15" s="35"/>
      <c r="AD15" s="15"/>
      <c r="AE15" s="17" t="s">
        <v>23</v>
      </c>
      <c r="AF15" s="2">
        <f t="shared" si="9"/>
        <v>15</v>
      </c>
      <c r="AG15" s="2">
        <v>0</v>
      </c>
      <c r="AH15" s="2">
        <f t="shared" si="10"/>
        <v>0</v>
      </c>
      <c r="AI15" s="2">
        <v>0</v>
      </c>
      <c r="AJ15" s="2">
        <f t="shared" si="15"/>
        <v>0</v>
      </c>
      <c r="AK15" s="2">
        <v>0</v>
      </c>
      <c r="AL15" s="2">
        <f t="shared" si="16"/>
        <v>0</v>
      </c>
      <c r="AM15" s="2">
        <v>1921</v>
      </c>
      <c r="AN15" s="2">
        <v>2</v>
      </c>
      <c r="AO15" s="2">
        <v>960.5</v>
      </c>
      <c r="AP15" s="38" t="str">
        <f t="shared" si="7"/>
        <v>15</v>
      </c>
      <c r="AQ15" s="2">
        <f t="shared" si="17"/>
        <v>72</v>
      </c>
    </row>
    <row r="16" spans="1:43" ht="18.75" customHeight="1">
      <c r="A16" s="2">
        <v>13</v>
      </c>
      <c r="B16" s="3">
        <v>7.39</v>
      </c>
      <c r="C16" s="2">
        <f t="shared" si="0"/>
        <v>68</v>
      </c>
      <c r="D16" s="31" t="s">
        <v>65</v>
      </c>
      <c r="E16" s="31" t="s">
        <v>34</v>
      </c>
      <c r="F16" s="2">
        <f t="shared" si="1"/>
        <v>0</v>
      </c>
      <c r="G16" s="2" t="s">
        <v>23</v>
      </c>
      <c r="H16" s="2">
        <f t="shared" si="8"/>
        <v>7</v>
      </c>
      <c r="I16" s="2">
        <v>51.7</v>
      </c>
      <c r="J16" s="2">
        <v>7</v>
      </c>
      <c r="K16" s="3">
        <f t="shared" si="2"/>
        <v>7.385714285714286</v>
      </c>
      <c r="L16" s="2">
        <v>10</v>
      </c>
      <c r="M16" s="2" t="s">
        <v>23</v>
      </c>
      <c r="N16" s="2">
        <f t="shared" si="13"/>
        <v>10</v>
      </c>
      <c r="O16" s="2" t="s">
        <v>34</v>
      </c>
      <c r="P16" s="2">
        <f t="shared" si="4"/>
        <v>0</v>
      </c>
      <c r="Q16" s="2">
        <v>2</v>
      </c>
      <c r="R16" s="2">
        <f t="shared" si="12"/>
        <v>3</v>
      </c>
      <c r="S16" s="2">
        <v>0</v>
      </c>
      <c r="T16" s="2">
        <f t="shared" si="14"/>
        <v>0</v>
      </c>
      <c r="U16" s="2"/>
      <c r="V16" s="2">
        <f t="shared" si="5"/>
        <v>0</v>
      </c>
      <c r="W16" s="32" t="s">
        <v>66</v>
      </c>
      <c r="X16" s="4" t="s">
        <v>35</v>
      </c>
      <c r="Y16" s="5">
        <v>5.1</v>
      </c>
      <c r="Z16" s="2">
        <f t="shared" si="6"/>
        <v>13</v>
      </c>
      <c r="AA16" s="9"/>
      <c r="AB16" s="11"/>
      <c r="AC16" s="35" t="s">
        <v>23</v>
      </c>
      <c r="AD16" s="15"/>
      <c r="AE16" s="17"/>
      <c r="AF16" s="2">
        <f t="shared" si="9"/>
        <v>10</v>
      </c>
      <c r="AG16" s="2">
        <v>0</v>
      </c>
      <c r="AH16" s="2">
        <f t="shared" si="10"/>
        <v>0</v>
      </c>
      <c r="AI16" s="2">
        <v>0</v>
      </c>
      <c r="AJ16" s="2">
        <f t="shared" si="15"/>
        <v>0</v>
      </c>
      <c r="AK16" s="2">
        <v>0</v>
      </c>
      <c r="AL16" s="2">
        <f t="shared" si="16"/>
        <v>0</v>
      </c>
      <c r="AM16" s="2">
        <v>4510</v>
      </c>
      <c r="AN16" s="2">
        <v>4</v>
      </c>
      <c r="AO16" s="2">
        <f t="shared" si="11"/>
        <v>1127.5</v>
      </c>
      <c r="AP16" s="38" t="str">
        <f t="shared" si="7"/>
        <v>15</v>
      </c>
      <c r="AQ16" s="2">
        <f t="shared" si="17"/>
        <v>68</v>
      </c>
    </row>
    <row r="17" spans="1:43" ht="18.75" customHeight="1">
      <c r="A17" s="2">
        <v>14</v>
      </c>
      <c r="B17" s="3">
        <v>3</v>
      </c>
      <c r="C17" s="2">
        <f t="shared" si="0"/>
        <v>67</v>
      </c>
      <c r="D17" s="31" t="s">
        <v>67</v>
      </c>
      <c r="E17" s="31" t="s">
        <v>23</v>
      </c>
      <c r="F17" s="2">
        <f t="shared" si="1"/>
        <v>10</v>
      </c>
      <c r="G17" s="2" t="s">
        <v>34</v>
      </c>
      <c r="H17" s="2">
        <f t="shared" si="8"/>
        <v>0</v>
      </c>
      <c r="I17" s="7">
        <v>12</v>
      </c>
      <c r="J17" s="2">
        <v>4</v>
      </c>
      <c r="K17" s="3">
        <f t="shared" si="2"/>
        <v>3</v>
      </c>
      <c r="L17" s="2">
        <f t="shared" si="3"/>
        <v>10</v>
      </c>
      <c r="M17" s="2" t="s">
        <v>23</v>
      </c>
      <c r="N17" s="2">
        <f t="shared" si="13"/>
        <v>10</v>
      </c>
      <c r="O17" s="2" t="s">
        <v>34</v>
      </c>
      <c r="P17" s="2">
        <f t="shared" si="4"/>
        <v>0</v>
      </c>
      <c r="Q17" s="2">
        <v>2</v>
      </c>
      <c r="R17" s="2">
        <f t="shared" si="12"/>
        <v>3</v>
      </c>
      <c r="S17" s="2">
        <v>0</v>
      </c>
      <c r="T17" s="2">
        <f t="shared" si="14"/>
        <v>0</v>
      </c>
      <c r="U17" s="2"/>
      <c r="V17" s="2">
        <f t="shared" si="5"/>
        <v>0</v>
      </c>
      <c r="W17" s="32" t="s">
        <v>68</v>
      </c>
      <c r="X17" s="4" t="s">
        <v>35</v>
      </c>
      <c r="Y17" s="5">
        <v>3.6</v>
      </c>
      <c r="Z17" s="2">
        <f t="shared" si="6"/>
        <v>9</v>
      </c>
      <c r="AA17" s="9"/>
      <c r="AB17" s="11"/>
      <c r="AC17" s="13" t="s">
        <v>23</v>
      </c>
      <c r="AD17" s="15"/>
      <c r="AE17" s="17"/>
      <c r="AF17" s="2">
        <f t="shared" si="9"/>
        <v>10</v>
      </c>
      <c r="AG17" s="2">
        <v>0</v>
      </c>
      <c r="AH17" s="2">
        <f t="shared" si="10"/>
        <v>0</v>
      </c>
      <c r="AI17" s="2">
        <v>0</v>
      </c>
      <c r="AJ17" s="2">
        <f t="shared" si="15"/>
        <v>0</v>
      </c>
      <c r="AK17" s="2">
        <v>0</v>
      </c>
      <c r="AL17" s="2">
        <f t="shared" si="16"/>
        <v>0</v>
      </c>
      <c r="AM17" s="2">
        <v>4977</v>
      </c>
      <c r="AN17" s="2">
        <v>4</v>
      </c>
      <c r="AO17" s="2">
        <f t="shared" si="11"/>
        <v>1244.25</v>
      </c>
      <c r="AP17" s="38" t="str">
        <f t="shared" si="7"/>
        <v>15</v>
      </c>
      <c r="AQ17" s="2">
        <f t="shared" si="17"/>
        <v>67</v>
      </c>
    </row>
    <row r="18" spans="1:43" ht="18.75" customHeight="1">
      <c r="A18" s="2">
        <v>15</v>
      </c>
      <c r="B18" s="3">
        <v>3</v>
      </c>
      <c r="C18" s="2">
        <f t="shared" si="0"/>
        <v>65</v>
      </c>
      <c r="D18" s="31" t="s">
        <v>69</v>
      </c>
      <c r="E18" s="31" t="s">
        <v>23</v>
      </c>
      <c r="F18" s="2">
        <f>IF(E18="Da",10,0)</f>
        <v>10</v>
      </c>
      <c r="G18" s="2" t="s">
        <v>34</v>
      </c>
      <c r="H18" s="2">
        <f>IF(G18="Da",7,0)</f>
        <v>0</v>
      </c>
      <c r="I18" s="2">
        <v>12</v>
      </c>
      <c r="J18" s="2">
        <v>4</v>
      </c>
      <c r="K18" s="3">
        <f t="shared" si="2"/>
        <v>3</v>
      </c>
      <c r="L18" s="2">
        <f>IF(AND(K18&gt;0,K18&lt;8),10,IF(AND(K18&gt;=8,K18&lt;=12),9,IF(AND(K18&gt;12,K18&lt;=15),7,IF(AND(K18&gt;15,K18&lt;=18),5,0))))</f>
        <v>10</v>
      </c>
      <c r="M18" s="2" t="s">
        <v>23</v>
      </c>
      <c r="N18" s="2">
        <f t="shared" si="13"/>
        <v>10</v>
      </c>
      <c r="O18" s="2" t="s">
        <v>34</v>
      </c>
      <c r="P18" s="2">
        <f>IF(O18="Da",8,0)</f>
        <v>0</v>
      </c>
      <c r="Q18" s="2">
        <v>2</v>
      </c>
      <c r="R18" s="2">
        <f t="shared" si="12"/>
        <v>3</v>
      </c>
      <c r="S18" s="2">
        <v>0</v>
      </c>
      <c r="T18" s="2">
        <f t="shared" si="14"/>
        <v>0</v>
      </c>
      <c r="U18" s="2"/>
      <c r="V18" s="2">
        <f t="shared" si="5"/>
        <v>0</v>
      </c>
      <c r="W18" s="32" t="s">
        <v>70</v>
      </c>
      <c r="X18" s="4" t="s">
        <v>35</v>
      </c>
      <c r="Y18" s="5">
        <v>3.5</v>
      </c>
      <c r="Z18" s="2">
        <f t="shared" si="6"/>
        <v>9</v>
      </c>
      <c r="AA18" s="9"/>
      <c r="AB18" s="11" t="s">
        <v>23</v>
      </c>
      <c r="AC18" s="35"/>
      <c r="AD18" s="15"/>
      <c r="AE18" s="17"/>
      <c r="AF18" s="2">
        <f t="shared" si="9"/>
        <v>8</v>
      </c>
      <c r="AG18" s="2">
        <v>0</v>
      </c>
      <c r="AH18" s="2">
        <f t="shared" si="10"/>
        <v>0</v>
      </c>
      <c r="AI18" s="2">
        <v>0</v>
      </c>
      <c r="AJ18" s="2">
        <f>IF(AI18="Da",10,0)</f>
        <v>0</v>
      </c>
      <c r="AK18" s="2">
        <v>0</v>
      </c>
      <c r="AL18" s="2">
        <f>IF(AK18="Da",5,0)</f>
        <v>0</v>
      </c>
      <c r="AM18" s="2">
        <v>902</v>
      </c>
      <c r="AN18" s="2">
        <v>4</v>
      </c>
      <c r="AO18" s="2">
        <f t="shared" si="11"/>
        <v>225.5</v>
      </c>
      <c r="AP18" s="38" t="str">
        <f t="shared" si="7"/>
        <v>15</v>
      </c>
      <c r="AQ18" s="2">
        <f t="shared" si="17"/>
        <v>65</v>
      </c>
    </row>
    <row r="19" spans="1:43" ht="18.75" customHeight="1">
      <c r="A19" s="2">
        <v>16</v>
      </c>
      <c r="B19" s="3">
        <v>7.5</v>
      </c>
      <c r="C19" s="2">
        <f t="shared" si="0"/>
        <v>64</v>
      </c>
      <c r="D19" s="31" t="s">
        <v>71</v>
      </c>
      <c r="E19" s="31" t="s">
        <v>23</v>
      </c>
      <c r="F19" s="2">
        <f t="shared" si="1"/>
        <v>10</v>
      </c>
      <c r="G19" s="2" t="s">
        <v>34</v>
      </c>
      <c r="H19" s="2">
        <f t="shared" si="8"/>
        <v>0</v>
      </c>
      <c r="I19" s="2">
        <v>15</v>
      </c>
      <c r="J19" s="2">
        <v>2</v>
      </c>
      <c r="K19" s="3">
        <f t="shared" si="2"/>
        <v>7.5</v>
      </c>
      <c r="L19" s="2">
        <f t="shared" si="3"/>
        <v>10</v>
      </c>
      <c r="M19" s="2" t="s">
        <v>23</v>
      </c>
      <c r="N19" s="2">
        <f t="shared" si="13"/>
        <v>10</v>
      </c>
      <c r="O19" s="2" t="s">
        <v>34</v>
      </c>
      <c r="P19" s="2">
        <f t="shared" si="4"/>
        <v>0</v>
      </c>
      <c r="Q19" s="2">
        <v>0</v>
      </c>
      <c r="R19" s="2">
        <f t="shared" si="12"/>
        <v>0</v>
      </c>
      <c r="S19" s="2">
        <v>0</v>
      </c>
      <c r="T19" s="2">
        <f t="shared" si="14"/>
        <v>0</v>
      </c>
      <c r="U19" s="2"/>
      <c r="V19" s="2">
        <f t="shared" si="5"/>
        <v>0</v>
      </c>
      <c r="W19" s="32" t="s">
        <v>72</v>
      </c>
      <c r="X19" s="4" t="s">
        <v>35</v>
      </c>
      <c r="Y19" s="5">
        <v>4.1</v>
      </c>
      <c r="Z19" s="2">
        <f t="shared" si="6"/>
        <v>9</v>
      </c>
      <c r="AA19" s="9"/>
      <c r="AB19" s="11"/>
      <c r="AC19" s="35"/>
      <c r="AD19" s="15"/>
      <c r="AE19" s="17" t="s">
        <v>23</v>
      </c>
      <c r="AF19" s="2">
        <f t="shared" si="9"/>
        <v>15</v>
      </c>
      <c r="AG19" s="2">
        <v>0</v>
      </c>
      <c r="AH19" s="2">
        <f t="shared" si="10"/>
        <v>0</v>
      </c>
      <c r="AI19" s="2">
        <v>0</v>
      </c>
      <c r="AJ19" s="2">
        <f t="shared" si="15"/>
        <v>0</v>
      </c>
      <c r="AK19" s="2">
        <v>0</v>
      </c>
      <c r="AL19" s="2">
        <f t="shared" si="16"/>
        <v>0</v>
      </c>
      <c r="AM19" s="2">
        <v>7393</v>
      </c>
      <c r="AN19" s="2">
        <v>2</v>
      </c>
      <c r="AO19" s="2">
        <f t="shared" si="11"/>
        <v>3696.5</v>
      </c>
      <c r="AP19" s="2">
        <f t="shared" si="7"/>
        <v>10</v>
      </c>
      <c r="AQ19" s="2">
        <f t="shared" si="17"/>
        <v>64</v>
      </c>
    </row>
    <row r="20" spans="1:43" ht="18.75" customHeight="1">
      <c r="A20" s="2">
        <v>17</v>
      </c>
      <c r="B20" s="3">
        <v>24.68</v>
      </c>
      <c r="C20" s="7">
        <f t="shared" si="0"/>
        <v>63</v>
      </c>
      <c r="D20" s="31" t="s">
        <v>73</v>
      </c>
      <c r="E20" s="31" t="s">
        <v>34</v>
      </c>
      <c r="F20" s="2">
        <f t="shared" si="1"/>
        <v>0</v>
      </c>
      <c r="G20" s="31" t="s">
        <v>23</v>
      </c>
      <c r="H20" s="2">
        <f t="shared" si="8"/>
        <v>7</v>
      </c>
      <c r="I20" s="2">
        <v>123.4</v>
      </c>
      <c r="J20" s="2">
        <v>5</v>
      </c>
      <c r="K20" s="3">
        <f t="shared" si="2"/>
        <v>24.68</v>
      </c>
      <c r="L20" s="2">
        <f t="shared" si="3"/>
        <v>0</v>
      </c>
      <c r="M20" s="2" t="s">
        <v>34</v>
      </c>
      <c r="N20" s="2">
        <f t="shared" si="13"/>
        <v>0</v>
      </c>
      <c r="O20" s="2" t="s">
        <v>23</v>
      </c>
      <c r="P20" s="2">
        <v>8</v>
      </c>
      <c r="Q20" s="2">
        <v>2</v>
      </c>
      <c r="R20" s="2">
        <f t="shared" si="12"/>
        <v>3</v>
      </c>
      <c r="S20" s="2">
        <v>0</v>
      </c>
      <c r="T20" s="2">
        <f t="shared" si="14"/>
        <v>0</v>
      </c>
      <c r="U20" s="2"/>
      <c r="V20" s="2">
        <f t="shared" si="5"/>
        <v>0</v>
      </c>
      <c r="W20" s="32" t="s">
        <v>74</v>
      </c>
      <c r="X20" s="4" t="s">
        <v>35</v>
      </c>
      <c r="Y20" s="5">
        <v>6.9</v>
      </c>
      <c r="Z20" s="2">
        <f t="shared" si="6"/>
        <v>17</v>
      </c>
      <c r="AA20" s="9"/>
      <c r="AB20" s="11"/>
      <c r="AC20" s="13"/>
      <c r="AD20" s="36" t="s">
        <v>23</v>
      </c>
      <c r="AE20" s="17"/>
      <c r="AF20" s="2">
        <f t="shared" si="9"/>
        <v>13</v>
      </c>
      <c r="AG20" s="2">
        <v>0</v>
      </c>
      <c r="AH20" s="2">
        <f t="shared" si="10"/>
        <v>0</v>
      </c>
      <c r="AI20" s="2">
        <v>0</v>
      </c>
      <c r="AJ20" s="2">
        <f t="shared" si="15"/>
        <v>0</v>
      </c>
      <c r="AK20" s="2">
        <v>0</v>
      </c>
      <c r="AL20" s="2">
        <f t="shared" si="16"/>
        <v>0</v>
      </c>
      <c r="AM20" s="2">
        <v>3541</v>
      </c>
      <c r="AN20" s="2">
        <v>3</v>
      </c>
      <c r="AO20" s="2">
        <f t="shared" si="11"/>
        <v>1180.3333333333333</v>
      </c>
      <c r="AP20" s="38" t="str">
        <f t="shared" si="7"/>
        <v>15</v>
      </c>
      <c r="AQ20" s="2">
        <f t="shared" si="17"/>
        <v>63</v>
      </c>
    </row>
    <row r="21" spans="1:43" ht="18.75" customHeight="1">
      <c r="A21" s="2">
        <v>18</v>
      </c>
      <c r="B21" s="3">
        <v>10.31</v>
      </c>
      <c r="C21" s="7">
        <f t="shared" si="0"/>
        <v>62</v>
      </c>
      <c r="D21" s="31" t="s">
        <v>75</v>
      </c>
      <c r="E21" s="31" t="s">
        <v>34</v>
      </c>
      <c r="F21" s="2">
        <f t="shared" si="1"/>
        <v>0</v>
      </c>
      <c r="G21" s="31" t="s">
        <v>23</v>
      </c>
      <c r="H21" s="2">
        <f t="shared" si="8"/>
        <v>7</v>
      </c>
      <c r="I21" s="2">
        <v>41.25</v>
      </c>
      <c r="J21" s="2">
        <v>4</v>
      </c>
      <c r="K21" s="3">
        <f t="shared" si="2"/>
        <v>10.3125</v>
      </c>
      <c r="L21" s="2">
        <f t="shared" si="3"/>
        <v>9</v>
      </c>
      <c r="M21" s="2" t="s">
        <v>23</v>
      </c>
      <c r="N21" s="2">
        <f t="shared" si="13"/>
        <v>10</v>
      </c>
      <c r="O21" s="2" t="s">
        <v>34</v>
      </c>
      <c r="P21" s="2">
        <f t="shared" si="4"/>
        <v>0</v>
      </c>
      <c r="Q21" s="2">
        <v>0</v>
      </c>
      <c r="R21" s="2">
        <f t="shared" si="12"/>
        <v>0</v>
      </c>
      <c r="S21" s="2">
        <v>0</v>
      </c>
      <c r="T21" s="2">
        <f t="shared" si="14"/>
        <v>0</v>
      </c>
      <c r="U21" s="2"/>
      <c r="V21" s="2">
        <f t="shared" si="5"/>
        <v>0</v>
      </c>
      <c r="W21" s="32" t="s">
        <v>76</v>
      </c>
      <c r="X21" s="4" t="s">
        <v>35</v>
      </c>
      <c r="Y21" s="5">
        <v>5.1</v>
      </c>
      <c r="Z21" s="2">
        <f t="shared" si="6"/>
        <v>13</v>
      </c>
      <c r="AA21" s="9"/>
      <c r="AB21" s="11"/>
      <c r="AC21" s="13"/>
      <c r="AD21" s="36" t="s">
        <v>23</v>
      </c>
      <c r="AE21" s="17"/>
      <c r="AF21" s="2">
        <f t="shared" si="9"/>
        <v>13</v>
      </c>
      <c r="AG21" s="2">
        <v>0</v>
      </c>
      <c r="AH21" s="2">
        <f t="shared" si="10"/>
        <v>0</v>
      </c>
      <c r="AI21" s="2">
        <v>0</v>
      </c>
      <c r="AJ21" s="2">
        <f t="shared" si="15"/>
        <v>0</v>
      </c>
      <c r="AK21" s="2">
        <v>0</v>
      </c>
      <c r="AL21" s="2">
        <f t="shared" si="16"/>
        <v>0</v>
      </c>
      <c r="AM21" s="2">
        <v>6090</v>
      </c>
      <c r="AN21" s="2">
        <v>2</v>
      </c>
      <c r="AO21" s="2">
        <f t="shared" si="11"/>
        <v>3045</v>
      </c>
      <c r="AP21" s="2">
        <f t="shared" si="7"/>
        <v>10</v>
      </c>
      <c r="AQ21" s="2">
        <f t="shared" si="17"/>
        <v>62</v>
      </c>
    </row>
    <row r="22" spans="1:43" ht="18.75" customHeight="1">
      <c r="A22" s="2">
        <v>19</v>
      </c>
      <c r="B22" s="3">
        <v>6.5</v>
      </c>
      <c r="C22" s="6">
        <f t="shared" si="0"/>
        <v>61</v>
      </c>
      <c r="D22" s="37" t="s">
        <v>77</v>
      </c>
      <c r="E22" s="31" t="s">
        <v>34</v>
      </c>
      <c r="F22" s="2">
        <f>IF(E22="Da",10,0)</f>
        <v>0</v>
      </c>
      <c r="G22" s="2" t="s">
        <v>23</v>
      </c>
      <c r="H22" s="2">
        <f>IF(G22="Da",7,0)</f>
        <v>7</v>
      </c>
      <c r="I22" s="2">
        <v>39</v>
      </c>
      <c r="J22" s="2">
        <v>6</v>
      </c>
      <c r="K22" s="3">
        <f t="shared" si="2"/>
        <v>6.5</v>
      </c>
      <c r="L22" s="2">
        <f>IF(AND(K22&gt;0,K22&lt;8),10,IF(AND(K22&gt;=8,K22&lt;=12),9,IF(AND(K22&gt;12,K22&lt;=15),7,IF(AND(K22&gt;15,K22&lt;=18),5,0))))</f>
        <v>10</v>
      </c>
      <c r="M22" s="2" t="s">
        <v>23</v>
      </c>
      <c r="N22" s="2">
        <f t="shared" si="13"/>
        <v>10</v>
      </c>
      <c r="O22" s="2" t="s">
        <v>34</v>
      </c>
      <c r="P22" s="2">
        <f>IF(O22="Da",8,0)</f>
        <v>0</v>
      </c>
      <c r="Q22" s="2">
        <v>2</v>
      </c>
      <c r="R22" s="2">
        <f t="shared" si="12"/>
        <v>3</v>
      </c>
      <c r="S22" s="2">
        <v>0</v>
      </c>
      <c r="T22" s="2">
        <f t="shared" si="14"/>
        <v>0</v>
      </c>
      <c r="U22" s="2"/>
      <c r="V22" s="2">
        <f t="shared" si="5"/>
        <v>0</v>
      </c>
      <c r="W22" s="32" t="s">
        <v>40</v>
      </c>
      <c r="X22" s="4" t="s">
        <v>35</v>
      </c>
      <c r="Y22" s="5">
        <v>0.6</v>
      </c>
      <c r="Z22" s="2">
        <f t="shared" si="6"/>
        <v>1</v>
      </c>
      <c r="AA22" s="33"/>
      <c r="AB22" s="11"/>
      <c r="AC22" s="13"/>
      <c r="AD22" s="15"/>
      <c r="AE22" s="17" t="s">
        <v>23</v>
      </c>
      <c r="AF22" s="2">
        <f t="shared" si="9"/>
        <v>15</v>
      </c>
      <c r="AG22" s="2">
        <v>0</v>
      </c>
      <c r="AH22" s="2">
        <f t="shared" si="10"/>
        <v>0</v>
      </c>
      <c r="AI22" s="2">
        <v>0</v>
      </c>
      <c r="AJ22" s="2">
        <f>IF(AI22="Da",10,0)</f>
        <v>0</v>
      </c>
      <c r="AK22" s="2">
        <v>0</v>
      </c>
      <c r="AL22" s="2">
        <f>IF(AK22="Da",5,0)</f>
        <v>0</v>
      </c>
      <c r="AM22" s="2">
        <v>4708</v>
      </c>
      <c r="AN22" s="2">
        <v>4</v>
      </c>
      <c r="AO22" s="2">
        <f t="shared" si="11"/>
        <v>1177</v>
      </c>
      <c r="AP22" s="38" t="str">
        <f t="shared" si="7"/>
        <v>15</v>
      </c>
      <c r="AQ22" s="2">
        <f t="shared" si="17"/>
        <v>61</v>
      </c>
    </row>
    <row r="23" spans="1:43" ht="18.75" customHeight="1">
      <c r="A23" s="2">
        <v>20</v>
      </c>
      <c r="B23" s="3">
        <v>8.56</v>
      </c>
      <c r="C23" s="2">
        <f>AQ23</f>
        <v>61</v>
      </c>
      <c r="D23" s="31" t="s">
        <v>80</v>
      </c>
      <c r="E23" s="31" t="s">
        <v>34</v>
      </c>
      <c r="F23" s="2">
        <f>IF(E23="Da",10,0)</f>
        <v>0</v>
      </c>
      <c r="G23" s="31" t="s">
        <v>23</v>
      </c>
      <c r="H23" s="2">
        <f>IF(G23="Da",7,0)</f>
        <v>7</v>
      </c>
      <c r="I23" s="2">
        <v>59.93</v>
      </c>
      <c r="J23" s="2">
        <v>7</v>
      </c>
      <c r="K23" s="3">
        <f>I23/J23</f>
        <v>8.561428571428571</v>
      </c>
      <c r="L23" s="2">
        <f>IF(AND(K23&gt;0,K23&lt;8),10,IF(AND(K23&gt;=8,K23&lt;=12),9,IF(AND(K23&gt;12,K23&lt;=15),7,IF(AND(K23&gt;15,K23&lt;=18),5,0))))</f>
        <v>9</v>
      </c>
      <c r="M23" s="2" t="s">
        <v>23</v>
      </c>
      <c r="N23" s="2">
        <f t="shared" si="13"/>
        <v>10</v>
      </c>
      <c r="O23" s="2" t="s">
        <v>34</v>
      </c>
      <c r="P23" s="2">
        <f>IF(O23="Da",8,0)</f>
        <v>0</v>
      </c>
      <c r="Q23" s="2">
        <v>1</v>
      </c>
      <c r="R23" s="2">
        <f t="shared" si="12"/>
        <v>2</v>
      </c>
      <c r="S23" s="2">
        <v>0</v>
      </c>
      <c r="T23" s="2">
        <f>IF(S23&gt;0,2,0)</f>
        <v>0</v>
      </c>
      <c r="U23" s="2"/>
      <c r="V23" s="2">
        <f>IF(U23="Da",2,0)</f>
        <v>0</v>
      </c>
      <c r="W23" s="32" t="s">
        <v>81</v>
      </c>
      <c r="X23" s="4" t="s">
        <v>35</v>
      </c>
      <c r="Y23" s="5">
        <v>5.3</v>
      </c>
      <c r="Z23" s="2">
        <f>IF(AND(Y23&gt;0,Y23&lt;1),1,IF(AND(Y23&gt;=1,Y23&lt;2),3,IF(AND(Y23&gt;=2,Y23&lt;3),6,IF(AND(Y23&gt;=3,Y23&lt;4),9,IF(Y23&gt;=4,(9+INT(Y23-4)*4),0)))))</f>
        <v>13</v>
      </c>
      <c r="AA23" s="9"/>
      <c r="AB23" s="11"/>
      <c r="AC23" s="13" t="s">
        <v>23</v>
      </c>
      <c r="AD23" s="15"/>
      <c r="AE23" s="34"/>
      <c r="AF23" s="2">
        <f>IF(AA23="Da",5,IF(AB23="Da",8,IF(AC23="Da",10,IF(AD23="Da",13,IF(AE23="Da",15,0)))))</f>
        <v>10</v>
      </c>
      <c r="AG23" s="2">
        <v>0</v>
      </c>
      <c r="AH23" s="2">
        <f>IF(AG23="Da",15,0)</f>
        <v>0</v>
      </c>
      <c r="AI23" s="2">
        <v>0</v>
      </c>
      <c r="AJ23" s="2">
        <f>IF(AI23="Da",10,0)</f>
        <v>0</v>
      </c>
      <c r="AK23" s="2">
        <v>0</v>
      </c>
      <c r="AL23" s="2">
        <f>IF(AK23="Da",5,0)</f>
        <v>0</v>
      </c>
      <c r="AM23" s="2">
        <v>5816</v>
      </c>
      <c r="AN23" s="2">
        <v>3</v>
      </c>
      <c r="AO23" s="2">
        <f>AM23/AN23</f>
        <v>1938.6666666666667</v>
      </c>
      <c r="AP23" s="2">
        <f>IF(AO23&lt;1524,"15",IF(AO23*(AND(AO23&gt;=1524,AO23&lt;=3711)),10,0))</f>
        <v>10</v>
      </c>
      <c r="AQ23" s="2">
        <f>F23+H23+L23+N23+P23+R23+T23+V23+Z23+AF23+AH23+AJ23+AL23+AP23</f>
        <v>61</v>
      </c>
    </row>
    <row r="24" spans="1:43" ht="18.75" customHeight="1">
      <c r="A24" s="2">
        <v>21</v>
      </c>
      <c r="B24" s="3">
        <v>16.48</v>
      </c>
      <c r="C24" s="6">
        <f t="shared" si="0"/>
        <v>61</v>
      </c>
      <c r="D24" s="37" t="s">
        <v>78</v>
      </c>
      <c r="E24" s="31" t="s">
        <v>34</v>
      </c>
      <c r="F24" s="2">
        <f t="shared" si="1"/>
        <v>0</v>
      </c>
      <c r="G24" s="2" t="s">
        <v>23</v>
      </c>
      <c r="H24" s="2">
        <f t="shared" si="8"/>
        <v>7</v>
      </c>
      <c r="I24" s="2">
        <v>98.86</v>
      </c>
      <c r="J24" s="2">
        <v>6</v>
      </c>
      <c r="K24" s="3">
        <f t="shared" si="2"/>
        <v>16.476666666666667</v>
      </c>
      <c r="L24" s="2">
        <f t="shared" si="3"/>
        <v>5</v>
      </c>
      <c r="M24" s="2" t="s">
        <v>23</v>
      </c>
      <c r="N24" s="2">
        <f t="shared" si="13"/>
        <v>10</v>
      </c>
      <c r="O24" s="2" t="s">
        <v>34</v>
      </c>
      <c r="P24" s="2">
        <f t="shared" si="4"/>
        <v>0</v>
      </c>
      <c r="Q24" s="2">
        <v>2</v>
      </c>
      <c r="R24" s="2">
        <f t="shared" si="12"/>
        <v>3</v>
      </c>
      <c r="S24" s="2">
        <v>0</v>
      </c>
      <c r="T24" s="2">
        <f t="shared" si="14"/>
        <v>0</v>
      </c>
      <c r="U24" s="2" t="s">
        <v>23</v>
      </c>
      <c r="V24" s="2">
        <v>2</v>
      </c>
      <c r="W24" s="32" t="s">
        <v>79</v>
      </c>
      <c r="X24" s="4" t="s">
        <v>35</v>
      </c>
      <c r="Y24" s="5">
        <v>4.1</v>
      </c>
      <c r="Z24" s="2">
        <f t="shared" si="6"/>
        <v>9</v>
      </c>
      <c r="AA24" s="33"/>
      <c r="AB24" s="11"/>
      <c r="AC24" s="13" t="s">
        <v>23</v>
      </c>
      <c r="AD24" s="15"/>
      <c r="AE24" s="17"/>
      <c r="AF24" s="2">
        <f t="shared" si="9"/>
        <v>10</v>
      </c>
      <c r="AG24" s="2">
        <v>0</v>
      </c>
      <c r="AH24" s="2">
        <f t="shared" si="10"/>
        <v>0</v>
      </c>
      <c r="AI24" s="2">
        <v>0</v>
      </c>
      <c r="AJ24" s="2">
        <f t="shared" si="15"/>
        <v>0</v>
      </c>
      <c r="AK24" s="2">
        <v>0</v>
      </c>
      <c r="AL24" s="2">
        <f t="shared" si="16"/>
        <v>0</v>
      </c>
      <c r="AM24" s="2">
        <v>3056</v>
      </c>
      <c r="AN24" s="2">
        <v>4</v>
      </c>
      <c r="AO24" s="2">
        <f t="shared" si="11"/>
        <v>764</v>
      </c>
      <c r="AP24" s="38" t="str">
        <f>IF(AO24&lt;1524,"15",IF(AO24*(AND(AO24&gt;=1524,AO24&lt;=3711)),10,0))</f>
        <v>15</v>
      </c>
      <c r="AQ24" s="2">
        <f t="shared" si="17"/>
        <v>61</v>
      </c>
    </row>
    <row r="25" spans="1:43" ht="18.75" customHeight="1">
      <c r="A25" s="2">
        <v>22</v>
      </c>
      <c r="B25" s="3">
        <v>5.33</v>
      </c>
      <c r="C25" s="2">
        <f t="shared" si="0"/>
        <v>60</v>
      </c>
      <c r="D25" s="31" t="s">
        <v>82</v>
      </c>
      <c r="E25" s="31" t="s">
        <v>23</v>
      </c>
      <c r="F25" s="2">
        <f t="shared" si="1"/>
        <v>10</v>
      </c>
      <c r="G25" s="31" t="s">
        <v>34</v>
      </c>
      <c r="H25" s="2">
        <f t="shared" si="8"/>
        <v>0</v>
      </c>
      <c r="I25" s="2">
        <v>16</v>
      </c>
      <c r="J25" s="2">
        <v>3</v>
      </c>
      <c r="K25" s="3">
        <f t="shared" si="2"/>
        <v>5.333333333333333</v>
      </c>
      <c r="L25" s="2">
        <f t="shared" si="3"/>
        <v>10</v>
      </c>
      <c r="M25" s="2" t="s">
        <v>23</v>
      </c>
      <c r="N25" s="2">
        <f t="shared" si="13"/>
        <v>10</v>
      </c>
      <c r="O25" s="2" t="s">
        <v>34</v>
      </c>
      <c r="P25" s="2">
        <f t="shared" si="4"/>
        <v>0</v>
      </c>
      <c r="Q25" s="2">
        <v>1</v>
      </c>
      <c r="R25" s="2">
        <f t="shared" si="12"/>
        <v>2</v>
      </c>
      <c r="S25" s="2">
        <v>0</v>
      </c>
      <c r="T25" s="2">
        <f t="shared" si="14"/>
        <v>0</v>
      </c>
      <c r="U25" s="2"/>
      <c r="V25" s="2">
        <f t="shared" si="5"/>
        <v>0</v>
      </c>
      <c r="W25" s="32" t="s">
        <v>83</v>
      </c>
      <c r="X25" s="4" t="s">
        <v>35</v>
      </c>
      <c r="Y25" s="5">
        <v>1.2</v>
      </c>
      <c r="Z25" s="2">
        <f t="shared" si="6"/>
        <v>3</v>
      </c>
      <c r="AA25" s="9"/>
      <c r="AB25" s="11"/>
      <c r="AC25" s="13" t="s">
        <v>23</v>
      </c>
      <c r="AD25" s="15"/>
      <c r="AE25" s="34"/>
      <c r="AF25" s="2">
        <f t="shared" si="9"/>
        <v>10</v>
      </c>
      <c r="AG25" s="2">
        <v>0</v>
      </c>
      <c r="AH25" s="2">
        <f t="shared" si="10"/>
        <v>0</v>
      </c>
      <c r="AI25" s="2">
        <v>0</v>
      </c>
      <c r="AJ25" s="2">
        <f t="shared" si="15"/>
        <v>0</v>
      </c>
      <c r="AK25" s="2">
        <v>0</v>
      </c>
      <c r="AL25" s="2">
        <f t="shared" si="16"/>
        <v>0</v>
      </c>
      <c r="AM25" s="2">
        <v>4489</v>
      </c>
      <c r="AN25" s="2">
        <v>3</v>
      </c>
      <c r="AO25" s="2">
        <f t="shared" si="11"/>
        <v>1496.3333333333333</v>
      </c>
      <c r="AP25" s="38" t="str">
        <f>IF(AO25&lt;1524,"15",IF(AO25*(AND(AO25&gt;=1524,AO25&lt;=3711)),10,0))</f>
        <v>15</v>
      </c>
      <c r="AQ25" s="2">
        <f t="shared" si="17"/>
        <v>60</v>
      </c>
    </row>
    <row r="26" spans="1:43" ht="18.75" customHeight="1">
      <c r="A26" s="2">
        <v>23</v>
      </c>
      <c r="B26" s="3">
        <v>11.74</v>
      </c>
      <c r="C26" s="2">
        <f aca="true" t="shared" si="18" ref="C26:C49">AQ26</f>
        <v>60</v>
      </c>
      <c r="D26" s="31" t="s">
        <v>84</v>
      </c>
      <c r="E26" s="31" t="s">
        <v>34</v>
      </c>
      <c r="F26" s="2">
        <f aca="true" t="shared" si="19" ref="F26:F49">IF(E26="Da",10,0)</f>
        <v>0</v>
      </c>
      <c r="G26" s="2" t="s">
        <v>23</v>
      </c>
      <c r="H26" s="2">
        <f>IF(G26="Da",7,0)</f>
        <v>7</v>
      </c>
      <c r="I26" s="2">
        <v>105.65</v>
      </c>
      <c r="J26" s="2">
        <v>9</v>
      </c>
      <c r="K26" s="3">
        <f>I26/J26</f>
        <v>11.738888888888889</v>
      </c>
      <c r="L26" s="2">
        <f aca="true" t="shared" si="20" ref="L26:L49">IF(AND(K26&gt;0,K26&lt;8),10,IF(AND(K26&gt;=8,K26&lt;=12),9,IF(AND(K26&gt;12,K26&lt;=15),7,IF(AND(K26&gt;15,K26&lt;=18),5,0))))</f>
        <v>9</v>
      </c>
      <c r="M26" s="2" t="s">
        <v>34</v>
      </c>
      <c r="N26" s="2">
        <f aca="true" t="shared" si="21" ref="N26:N49">IF(M26="Da",10,0)</f>
        <v>0</v>
      </c>
      <c r="O26" s="2" t="s">
        <v>23</v>
      </c>
      <c r="P26" s="2">
        <f aca="true" t="shared" si="22" ref="P26:P49">IF(O26="Da",8,0)</f>
        <v>8</v>
      </c>
      <c r="Q26" s="2">
        <v>1</v>
      </c>
      <c r="R26" s="2">
        <f>IF(Q26=1,2,IF(Q26=2,3,IF(Q26=3,4,IF(Q26=4,5,IF(Q26&gt;4,5+Q26-4,0)))))</f>
        <v>2</v>
      </c>
      <c r="S26" s="2">
        <v>0</v>
      </c>
      <c r="T26" s="2">
        <f>IF(S26&gt;0,2,0)</f>
        <v>0</v>
      </c>
      <c r="U26" s="2"/>
      <c r="V26" s="2">
        <f aca="true" t="shared" si="23" ref="V26:V49">IF(U26="Da",2,0)</f>
        <v>0</v>
      </c>
      <c r="W26" s="32" t="s">
        <v>85</v>
      </c>
      <c r="X26" s="4" t="s">
        <v>35</v>
      </c>
      <c r="Y26" s="5">
        <v>3.03</v>
      </c>
      <c r="Z26" s="2">
        <f>IF(AND(Y26&gt;0,Y26&lt;1),1,IF(AND(Y26&gt;=1,Y26&lt;2),3,IF(AND(Y26&gt;=2,Y26&lt;3),6,IF(AND(Y26&gt;=3,Y26&lt;4),9,IF(Y26&gt;=4,(9+INT(Y26-4)*4),0)))))</f>
        <v>9</v>
      </c>
      <c r="AA26" s="9"/>
      <c r="AB26" s="11"/>
      <c r="AC26" s="35" t="s">
        <v>23</v>
      </c>
      <c r="AD26" s="15"/>
      <c r="AE26" s="17"/>
      <c r="AF26" s="2">
        <f>IF(AA26="Da",5,IF(AB26="Da",8,IF(AC26="Da",10,IF(AD26="Da",13,IF(AE26="Da",15,0)))))</f>
        <v>10</v>
      </c>
      <c r="AG26" s="2">
        <v>0</v>
      </c>
      <c r="AH26" s="2">
        <f>IF(AG26="Da",15,0)</f>
        <v>0</v>
      </c>
      <c r="AI26" s="2">
        <v>0</v>
      </c>
      <c r="AJ26" s="2">
        <f>IF(AI26="Da",10,0)</f>
        <v>0</v>
      </c>
      <c r="AK26" s="2">
        <v>0</v>
      </c>
      <c r="AL26" s="2">
        <f>IF(AK26="Da",5,0)</f>
        <v>0</v>
      </c>
      <c r="AM26" s="2">
        <v>1396</v>
      </c>
      <c r="AN26" s="2">
        <v>3</v>
      </c>
      <c r="AO26" s="2">
        <f>AM26/AN26</f>
        <v>465.3333333333333</v>
      </c>
      <c r="AP26" s="38" t="str">
        <f>IF(AO26&lt;1524,"15",IF(AO26*(AND(AO26&gt;=1524,AO26&lt;=3711)),10,0))</f>
        <v>15</v>
      </c>
      <c r="AQ26" s="2">
        <f>F26+H26+L26+N26+P26+R26+T26+V26+Z26+AF26+AH26+AJ26+AL26+AP26</f>
        <v>60</v>
      </c>
    </row>
    <row r="27" spans="1:43" ht="18.75" customHeight="1">
      <c r="A27" s="2">
        <v>24</v>
      </c>
      <c r="B27" s="3">
        <v>31.88</v>
      </c>
      <c r="C27" s="2">
        <f t="shared" si="18"/>
        <v>59</v>
      </c>
      <c r="D27" s="2" t="s">
        <v>86</v>
      </c>
      <c r="E27" s="2" t="s">
        <v>34</v>
      </c>
      <c r="F27" s="2">
        <f t="shared" si="19"/>
        <v>0</v>
      </c>
      <c r="G27" s="2" t="s">
        <v>23</v>
      </c>
      <c r="H27" s="2">
        <f>IF(G27="Da",7,0)</f>
        <v>7</v>
      </c>
      <c r="I27" s="7" t="s">
        <v>87</v>
      </c>
      <c r="J27" s="2">
        <v>5</v>
      </c>
      <c r="K27" s="3" t="s">
        <v>88</v>
      </c>
      <c r="L27" s="2">
        <f t="shared" si="20"/>
        <v>0</v>
      </c>
      <c r="M27" s="2" t="s">
        <v>34</v>
      </c>
      <c r="N27" s="2">
        <f t="shared" si="21"/>
        <v>0</v>
      </c>
      <c r="O27" s="2" t="s">
        <v>23</v>
      </c>
      <c r="P27" s="2">
        <f t="shared" si="22"/>
        <v>8</v>
      </c>
      <c r="Q27" s="2">
        <v>1</v>
      </c>
      <c r="R27" s="2">
        <f>IF(Q27=1,2,IF(Q27=2,3,IF(Q27=3,4,IF(Q27=4,5,IF(Q27&gt;4,5+Q27-4,0)))))</f>
        <v>2</v>
      </c>
      <c r="S27" s="2">
        <v>0</v>
      </c>
      <c r="T27" s="2">
        <f>IF(S27&gt;0,2,0)</f>
        <v>0</v>
      </c>
      <c r="U27" s="2"/>
      <c r="V27" s="2">
        <f t="shared" si="23"/>
        <v>0</v>
      </c>
      <c r="W27" s="4" t="s">
        <v>89</v>
      </c>
      <c r="X27" s="4" t="s">
        <v>35</v>
      </c>
      <c r="Y27" s="5">
        <v>6.11</v>
      </c>
      <c r="Z27" s="2">
        <f>IF(AND(Y27&gt;0,Y27&lt;1),1,IF(AND(Y27&gt;=1,Y27&lt;2),3,IF(AND(Y27&gt;=2,Y27&lt;3),6,IF(AND(Y27&gt;=3,Y27&lt;4),9,IF(Y27&gt;=4,(9+INT(Y27-4)*4),0)))))</f>
        <v>17</v>
      </c>
      <c r="AA27" s="9"/>
      <c r="AB27" s="11"/>
      <c r="AC27" s="13" t="s">
        <v>23</v>
      </c>
      <c r="AD27" s="15"/>
      <c r="AE27" s="17"/>
      <c r="AF27" s="2">
        <f>IF(AA27="Da",5,IF(AB27="Da",8,IF(AC27="Da",10,IF(AD27="Da",13,IF(AE27="Da",15,0)))))</f>
        <v>10</v>
      </c>
      <c r="AG27" s="2">
        <v>0</v>
      </c>
      <c r="AH27" s="2">
        <f>IF(AG27="Da",15,0)</f>
        <v>0</v>
      </c>
      <c r="AI27" s="2">
        <v>0</v>
      </c>
      <c r="AJ27" s="2">
        <f>IF(AI27="Da",10,0)</f>
        <v>0</v>
      </c>
      <c r="AK27" s="2">
        <v>0</v>
      </c>
      <c r="AL27" s="2">
        <f>IF(AK27="Da",5,0)</f>
        <v>0</v>
      </c>
      <c r="AM27" s="2">
        <v>4333</v>
      </c>
      <c r="AN27" s="2">
        <v>3</v>
      </c>
      <c r="AO27" s="2">
        <f>AM27/AN27</f>
        <v>1444.3333333333333</v>
      </c>
      <c r="AP27" s="39" t="str">
        <f>IF(AO27&lt;1524,"15",IF(AO27*(AND(AO27&gt;1524,AO27&lt;=3711)),10,0))</f>
        <v>15</v>
      </c>
      <c r="AQ27" s="2">
        <f>F27+H27+L27+N27+P27+R27+T27+V27+Z27+AF27+AH27+AJ27+AL27+AP27</f>
        <v>59</v>
      </c>
    </row>
    <row r="28" spans="1:43" ht="19.5" customHeight="1">
      <c r="A28" s="2">
        <v>25</v>
      </c>
      <c r="B28" s="3">
        <v>4</v>
      </c>
      <c r="C28" s="2">
        <f t="shared" si="18"/>
        <v>58</v>
      </c>
      <c r="D28" s="31" t="s">
        <v>90</v>
      </c>
      <c r="E28" s="31" t="s">
        <v>23</v>
      </c>
      <c r="F28" s="2">
        <f t="shared" si="19"/>
        <v>10</v>
      </c>
      <c r="G28" s="2" t="s">
        <v>34</v>
      </c>
      <c r="H28" s="2">
        <f aca="true" t="shared" si="24" ref="H28:H49">IF(G28="Da",7,0)</f>
        <v>0</v>
      </c>
      <c r="I28" s="2">
        <v>12</v>
      </c>
      <c r="J28" s="2">
        <v>3</v>
      </c>
      <c r="K28" s="3">
        <f>I28/J28</f>
        <v>4</v>
      </c>
      <c r="L28" s="2">
        <f t="shared" si="20"/>
        <v>10</v>
      </c>
      <c r="M28" s="2" t="s">
        <v>23</v>
      </c>
      <c r="N28" s="2">
        <f t="shared" si="21"/>
        <v>10</v>
      </c>
      <c r="O28" s="2" t="s">
        <v>34</v>
      </c>
      <c r="P28" s="2">
        <f t="shared" si="22"/>
        <v>0</v>
      </c>
      <c r="Q28" s="2">
        <v>1</v>
      </c>
      <c r="R28" s="2">
        <f>IF(Q28=1,2,IF(Q28=2,3,IF(Q28=3,4,IF(Q28=4,5,IF(Q28&gt;4,5+Q28-4,0)))))</f>
        <v>2</v>
      </c>
      <c r="S28" s="2">
        <v>0</v>
      </c>
      <c r="T28" s="2">
        <f>IF(S28&gt;0,2,0)</f>
        <v>0</v>
      </c>
      <c r="U28" s="2"/>
      <c r="V28" s="2">
        <f t="shared" si="23"/>
        <v>0</v>
      </c>
      <c r="W28" s="32" t="s">
        <v>91</v>
      </c>
      <c r="X28" s="4" t="s">
        <v>35</v>
      </c>
      <c r="Y28" s="5">
        <v>2.4</v>
      </c>
      <c r="Z28" s="2">
        <f aca="true" t="shared" si="25" ref="Z28:Z49">IF(AND(Y28&gt;0,Y28&lt;1),1,IF(AND(Y28&gt;=1,Y28&lt;2),3,IF(AND(Y28&gt;=2,Y28&lt;3),6,IF(AND(Y28&gt;=3,Y28&lt;4),9,IF(Y28&gt;=4,(9+INT(Y28-4)*4),0)))))</f>
        <v>6</v>
      </c>
      <c r="AA28" s="33"/>
      <c r="AB28" s="11"/>
      <c r="AC28" s="13" t="s">
        <v>23</v>
      </c>
      <c r="AD28" s="15"/>
      <c r="AE28" s="17"/>
      <c r="AF28" s="2">
        <f aca="true" t="shared" si="26" ref="AF28:AF49">IF(AA28="Da",5,IF(AB28="Da",8,IF(AC28="Da",10,IF(AD28="Da",13,IF(AE28="Da",15,0)))))</f>
        <v>10</v>
      </c>
      <c r="AG28" s="2">
        <v>0</v>
      </c>
      <c r="AH28" s="2">
        <f aca="true" t="shared" si="27" ref="AH28:AH49">IF(AG28="Da",15,0)</f>
        <v>0</v>
      </c>
      <c r="AI28" s="2">
        <v>0</v>
      </c>
      <c r="AJ28" s="2">
        <f>IF(AI28="Da",10,0)</f>
        <v>0</v>
      </c>
      <c r="AK28" s="2">
        <v>0</v>
      </c>
      <c r="AL28" s="2">
        <f>IF(AK28="Da",5,0)</f>
        <v>0</v>
      </c>
      <c r="AM28" s="2">
        <v>6344</v>
      </c>
      <c r="AN28" s="2">
        <v>3</v>
      </c>
      <c r="AO28" s="2">
        <f aca="true" t="shared" si="28" ref="AO28:AO49">AM28/AN28</f>
        <v>2114.6666666666665</v>
      </c>
      <c r="AP28" s="39">
        <f aca="true" t="shared" si="29" ref="AP28:AP49">IF(AO28&lt;1524,"15",IF(AO28*(AND(AO28&gt;1524,AO28&lt;=3711)),10,0))</f>
        <v>10</v>
      </c>
      <c r="AQ28" s="2">
        <f>F28+H28+L28+N28+P28+R28+T28+V28+Z28+AF28+AH28+AJ28+AL28+AP28</f>
        <v>58</v>
      </c>
    </row>
    <row r="29" spans="1:43" ht="18.75" customHeight="1">
      <c r="A29" s="2">
        <v>26</v>
      </c>
      <c r="B29" s="3">
        <v>4.16</v>
      </c>
      <c r="C29" s="2">
        <f t="shared" si="18"/>
        <v>58</v>
      </c>
      <c r="D29" s="31" t="s">
        <v>92</v>
      </c>
      <c r="E29" s="2" t="s">
        <v>23</v>
      </c>
      <c r="F29" s="2">
        <f>IF(E29="Da",10,0)</f>
        <v>10</v>
      </c>
      <c r="G29" s="31" t="s">
        <v>34</v>
      </c>
      <c r="H29" s="2">
        <f>IF(G29="Da",7,0)</f>
        <v>0</v>
      </c>
      <c r="I29" s="2">
        <v>12.5</v>
      </c>
      <c r="J29" s="2">
        <v>3</v>
      </c>
      <c r="K29" s="3">
        <f>I29/J29</f>
        <v>4.166666666666667</v>
      </c>
      <c r="L29" s="2">
        <f>IF(AND(K29&gt;0,K29&lt;8),10,IF(AND(K29&gt;=8,K29&lt;=12),9,IF(AND(K29&gt;12,K29&lt;=15),7,IF(AND(K29&gt;15,K29&lt;=18),5,0))))</f>
        <v>10</v>
      </c>
      <c r="M29" s="2" t="s">
        <v>23</v>
      </c>
      <c r="N29" s="2">
        <f>IF(M29="Da",10,0)</f>
        <v>10</v>
      </c>
      <c r="O29" s="2" t="s">
        <v>34</v>
      </c>
      <c r="P29" s="2">
        <f>IF(O29="Da",8,0)</f>
        <v>0</v>
      </c>
      <c r="Q29" s="2">
        <v>1</v>
      </c>
      <c r="R29" s="2">
        <f>IF(Q29=1,2,IF(Q29=2,3,IF(Q29=3,4,IF(Q29=4,5,IF(Q29&gt;4,5+Q29-4,0)))))</f>
        <v>2</v>
      </c>
      <c r="S29" s="2">
        <v>0</v>
      </c>
      <c r="T29" s="2">
        <f>IF(S29&gt;0,2,0)</f>
        <v>0</v>
      </c>
      <c r="U29" s="2"/>
      <c r="V29" s="2">
        <f>IF(U29="Da",2,0)</f>
        <v>0</v>
      </c>
      <c r="W29" s="32" t="s">
        <v>93</v>
      </c>
      <c r="X29" s="32" t="s">
        <v>35</v>
      </c>
      <c r="Y29" s="5">
        <v>0.2</v>
      </c>
      <c r="Z29" s="2">
        <f>IF(AND(Y29&gt;0,Y29&lt;1),1,IF(AND(Y29&gt;=1,Y29&lt;2),3,IF(AND(Y29&gt;=2,Y29&lt;3),6,IF(AND(Y29&gt;=3,Y29&lt;4),9,IF(Y29&gt;=4,(9+INT(Y29-4)*4),0)))))</f>
        <v>1</v>
      </c>
      <c r="AA29" s="9"/>
      <c r="AB29" s="11"/>
      <c r="AC29" s="13" t="s">
        <v>23</v>
      </c>
      <c r="AD29" s="15"/>
      <c r="AE29" s="34"/>
      <c r="AF29" s="2">
        <f>IF(AA29="Da",5,IF(AB29="Da",8,IF(AC29="Da",10,IF(AD29="Da",13,IF(AE29="Da",15,0)))))</f>
        <v>10</v>
      </c>
      <c r="AG29" s="2">
        <v>0</v>
      </c>
      <c r="AH29" s="2">
        <f>IF(AG29="Da",15,0)</f>
        <v>0</v>
      </c>
      <c r="AI29" s="2">
        <v>0</v>
      </c>
      <c r="AJ29" s="2">
        <f>IF(AI29="Da",10,0)</f>
        <v>0</v>
      </c>
      <c r="AK29" s="2">
        <v>0</v>
      </c>
      <c r="AL29" s="2">
        <f>IF(AK29="Da",5,0)</f>
        <v>0</v>
      </c>
      <c r="AM29" s="2">
        <v>5806</v>
      </c>
      <c r="AN29" s="2">
        <v>4</v>
      </c>
      <c r="AO29" s="2">
        <f>AM29/AN29</f>
        <v>1451.5</v>
      </c>
      <c r="AP29" s="39" t="str">
        <f t="shared" si="29"/>
        <v>15</v>
      </c>
      <c r="AQ29" s="2">
        <f>F29+H29+L29+N29+P29+R29+T29+V29+Z29+AF29+AH29+AJ29+AL29+AP29</f>
        <v>58</v>
      </c>
    </row>
    <row r="30" spans="1:43" ht="18.75" customHeight="1">
      <c r="A30" s="2">
        <v>27</v>
      </c>
      <c r="B30" s="3">
        <v>39.67</v>
      </c>
      <c r="C30" s="2">
        <f t="shared" si="18"/>
        <v>58</v>
      </c>
      <c r="D30" s="31" t="s">
        <v>94</v>
      </c>
      <c r="E30" s="2" t="s">
        <v>23</v>
      </c>
      <c r="F30" s="2">
        <f t="shared" si="19"/>
        <v>10</v>
      </c>
      <c r="G30" s="31" t="s">
        <v>34</v>
      </c>
      <c r="H30" s="2">
        <f t="shared" si="24"/>
        <v>0</v>
      </c>
      <c r="I30" s="2">
        <v>39.67</v>
      </c>
      <c r="J30" s="2">
        <v>3</v>
      </c>
      <c r="K30" s="3">
        <f>I30/J30</f>
        <v>13.223333333333334</v>
      </c>
      <c r="L30" s="2">
        <f t="shared" si="20"/>
        <v>7</v>
      </c>
      <c r="M30" s="2" t="s">
        <v>34</v>
      </c>
      <c r="N30" s="2">
        <f t="shared" si="21"/>
        <v>0</v>
      </c>
      <c r="O30" s="2" t="s">
        <v>23</v>
      </c>
      <c r="P30" s="2">
        <f t="shared" si="22"/>
        <v>8</v>
      </c>
      <c r="Q30" s="2">
        <v>1</v>
      </c>
      <c r="R30" s="2">
        <f aca="true" t="shared" si="30" ref="R30:R49">IF(Q30=1,2,IF(Q30=2,3,IF(Q30=3,4,IF(Q30=4,5,IF(Q30&gt;4,5+Q30-4,0)))))</f>
        <v>2</v>
      </c>
      <c r="S30" s="2">
        <v>0</v>
      </c>
      <c r="T30" s="2">
        <f aca="true" t="shared" si="31" ref="T30:T49">IF(S30&gt;0,2,0)</f>
        <v>0</v>
      </c>
      <c r="U30" s="2"/>
      <c r="V30" s="2">
        <f t="shared" si="23"/>
        <v>0</v>
      </c>
      <c r="W30" s="32" t="s">
        <v>95</v>
      </c>
      <c r="X30" s="32" t="s">
        <v>35</v>
      </c>
      <c r="Y30" s="5">
        <v>2.1</v>
      </c>
      <c r="Z30" s="2">
        <f t="shared" si="25"/>
        <v>6</v>
      </c>
      <c r="AA30" s="9"/>
      <c r="AB30" s="11"/>
      <c r="AC30" s="13" t="s">
        <v>23</v>
      </c>
      <c r="AD30" s="15"/>
      <c r="AE30" s="34"/>
      <c r="AF30" s="2">
        <f t="shared" si="26"/>
        <v>10</v>
      </c>
      <c r="AG30" s="2">
        <v>0</v>
      </c>
      <c r="AH30" s="2">
        <f t="shared" si="27"/>
        <v>0</v>
      </c>
      <c r="AI30" s="2">
        <v>0</v>
      </c>
      <c r="AJ30" s="2">
        <f aca="true" t="shared" si="32" ref="AJ30:AJ49">IF(AI30="Da",10,0)</f>
        <v>0</v>
      </c>
      <c r="AK30" s="2">
        <v>0</v>
      </c>
      <c r="AL30" s="2">
        <f aca="true" t="shared" si="33" ref="AL30:AL49">IF(AK30="Da",5,0)</f>
        <v>0</v>
      </c>
      <c r="AM30" s="2">
        <v>1940</v>
      </c>
      <c r="AN30" s="2">
        <v>3</v>
      </c>
      <c r="AO30" s="2">
        <f t="shared" si="28"/>
        <v>646.6666666666666</v>
      </c>
      <c r="AP30" s="39" t="str">
        <f t="shared" si="29"/>
        <v>15</v>
      </c>
      <c r="AQ30" s="2">
        <f aca="true" t="shared" si="34" ref="AQ30:AQ49">F30+H30+L30+N30+P30+R30+T30+V30+Z30+AF30+AH30+AJ30+AL30+AP30</f>
        <v>58</v>
      </c>
    </row>
    <row r="31" spans="1:43" ht="18.75" customHeight="1">
      <c r="A31" s="2">
        <v>28</v>
      </c>
      <c r="B31" s="3">
        <v>8.33</v>
      </c>
      <c r="C31" s="2">
        <f t="shared" si="18"/>
        <v>57</v>
      </c>
      <c r="D31" s="31" t="s">
        <v>96</v>
      </c>
      <c r="E31" s="31" t="s">
        <v>34</v>
      </c>
      <c r="F31" s="2">
        <f t="shared" si="19"/>
        <v>0</v>
      </c>
      <c r="G31" s="2" t="s">
        <v>23</v>
      </c>
      <c r="H31" s="2">
        <f t="shared" si="24"/>
        <v>7</v>
      </c>
      <c r="I31" s="2">
        <v>125</v>
      </c>
      <c r="J31" s="2">
        <v>15</v>
      </c>
      <c r="K31" s="3">
        <v>8.33</v>
      </c>
      <c r="L31" s="2">
        <f t="shared" si="20"/>
        <v>9</v>
      </c>
      <c r="M31" s="2" t="s">
        <v>23</v>
      </c>
      <c r="N31" s="2">
        <f t="shared" si="21"/>
        <v>10</v>
      </c>
      <c r="O31" s="2" t="s">
        <v>34</v>
      </c>
      <c r="P31" s="2">
        <f t="shared" si="22"/>
        <v>0</v>
      </c>
      <c r="Q31" s="2">
        <v>7</v>
      </c>
      <c r="R31" s="2">
        <f t="shared" si="30"/>
        <v>8</v>
      </c>
      <c r="S31" s="31">
        <v>0</v>
      </c>
      <c r="T31" s="2">
        <f t="shared" si="31"/>
        <v>0</v>
      </c>
      <c r="U31" s="2"/>
      <c r="V31" s="2">
        <f t="shared" si="23"/>
        <v>0</v>
      </c>
      <c r="W31" s="32" t="s">
        <v>97</v>
      </c>
      <c r="X31" s="4" t="s">
        <v>35</v>
      </c>
      <c r="Y31" s="5">
        <v>1.8</v>
      </c>
      <c r="Z31" s="2">
        <f t="shared" si="25"/>
        <v>3</v>
      </c>
      <c r="AA31" s="9" t="s">
        <v>23</v>
      </c>
      <c r="AB31" s="11"/>
      <c r="AC31" s="13"/>
      <c r="AD31" s="15"/>
      <c r="AE31" s="34"/>
      <c r="AF31" s="2">
        <f t="shared" si="26"/>
        <v>5</v>
      </c>
      <c r="AG31" s="31">
        <v>0</v>
      </c>
      <c r="AH31" s="2">
        <f t="shared" si="27"/>
        <v>0</v>
      </c>
      <c r="AI31" s="2">
        <v>0</v>
      </c>
      <c r="AJ31" s="2">
        <f t="shared" si="32"/>
        <v>0</v>
      </c>
      <c r="AK31" s="2">
        <v>0</v>
      </c>
      <c r="AL31" s="2">
        <f t="shared" si="33"/>
        <v>0</v>
      </c>
      <c r="AM31" s="2">
        <v>5399</v>
      </c>
      <c r="AN31" s="2">
        <v>9</v>
      </c>
      <c r="AO31" s="2">
        <f t="shared" si="28"/>
        <v>599.8888888888889</v>
      </c>
      <c r="AP31" s="39" t="str">
        <f t="shared" si="29"/>
        <v>15</v>
      </c>
      <c r="AQ31" s="2">
        <f t="shared" si="34"/>
        <v>57</v>
      </c>
    </row>
    <row r="32" spans="1:43" ht="18.75" customHeight="1">
      <c r="A32" s="2">
        <v>29</v>
      </c>
      <c r="B32" s="3">
        <v>9.55</v>
      </c>
      <c r="C32" s="7">
        <f t="shared" si="18"/>
        <v>57</v>
      </c>
      <c r="D32" s="31" t="s">
        <v>98</v>
      </c>
      <c r="E32" s="31" t="s">
        <v>34</v>
      </c>
      <c r="F32" s="2">
        <f t="shared" si="19"/>
        <v>0</v>
      </c>
      <c r="G32" s="31" t="s">
        <v>23</v>
      </c>
      <c r="H32" s="2">
        <f t="shared" si="24"/>
        <v>7</v>
      </c>
      <c r="I32" s="2">
        <v>57.35</v>
      </c>
      <c r="J32" s="2">
        <v>6</v>
      </c>
      <c r="K32" s="3">
        <f>I32/J32</f>
        <v>9.558333333333334</v>
      </c>
      <c r="L32" s="2">
        <f t="shared" si="20"/>
        <v>9</v>
      </c>
      <c r="M32" s="2" t="s">
        <v>23</v>
      </c>
      <c r="N32" s="2">
        <f t="shared" si="21"/>
        <v>10</v>
      </c>
      <c r="O32" s="2" t="s">
        <v>34</v>
      </c>
      <c r="P32" s="2">
        <f t="shared" si="22"/>
        <v>0</v>
      </c>
      <c r="Q32" s="2">
        <v>1</v>
      </c>
      <c r="R32" s="2">
        <f t="shared" si="30"/>
        <v>2</v>
      </c>
      <c r="S32" s="2">
        <v>0</v>
      </c>
      <c r="T32" s="2">
        <f t="shared" si="31"/>
        <v>0</v>
      </c>
      <c r="U32" s="2"/>
      <c r="V32" s="2">
        <f t="shared" si="23"/>
        <v>0</v>
      </c>
      <c r="W32" s="32" t="s">
        <v>99</v>
      </c>
      <c r="X32" s="4" t="s">
        <v>35</v>
      </c>
      <c r="Y32" s="5">
        <v>2.9</v>
      </c>
      <c r="Z32" s="2">
        <f t="shared" si="25"/>
        <v>6</v>
      </c>
      <c r="AA32" s="9"/>
      <c r="AB32" s="11" t="s">
        <v>23</v>
      </c>
      <c r="AC32" s="13"/>
      <c r="AD32" s="15"/>
      <c r="AE32" s="34"/>
      <c r="AF32" s="2">
        <f t="shared" si="26"/>
        <v>8</v>
      </c>
      <c r="AG32" s="2">
        <v>0</v>
      </c>
      <c r="AH32" s="2">
        <f t="shared" si="27"/>
        <v>0</v>
      </c>
      <c r="AI32" s="2">
        <v>0</v>
      </c>
      <c r="AJ32" s="2">
        <f t="shared" si="32"/>
        <v>0</v>
      </c>
      <c r="AK32" s="2">
        <v>0</v>
      </c>
      <c r="AL32" s="2">
        <f t="shared" si="33"/>
        <v>0</v>
      </c>
      <c r="AM32" s="2">
        <v>2637</v>
      </c>
      <c r="AN32" s="2">
        <v>3</v>
      </c>
      <c r="AO32" s="2">
        <f t="shared" si="28"/>
        <v>879</v>
      </c>
      <c r="AP32" s="39" t="str">
        <f t="shared" si="29"/>
        <v>15</v>
      </c>
      <c r="AQ32" s="2">
        <f t="shared" si="34"/>
        <v>57</v>
      </c>
    </row>
    <row r="33" spans="1:43" ht="18.75" customHeight="1">
      <c r="A33" s="2">
        <v>30</v>
      </c>
      <c r="B33" s="3">
        <v>16.5</v>
      </c>
      <c r="C33" s="7">
        <f t="shared" si="18"/>
        <v>57</v>
      </c>
      <c r="D33" s="31" t="s">
        <v>100</v>
      </c>
      <c r="E33" s="31" t="s">
        <v>34</v>
      </c>
      <c r="F33" s="2">
        <f t="shared" si="19"/>
        <v>0</v>
      </c>
      <c r="G33" s="31" t="s">
        <v>23</v>
      </c>
      <c r="H33" s="2">
        <f t="shared" si="24"/>
        <v>7</v>
      </c>
      <c r="I33" s="2">
        <v>198</v>
      </c>
      <c r="J33" s="2">
        <v>12</v>
      </c>
      <c r="K33" s="3">
        <f>I33/J33</f>
        <v>16.5</v>
      </c>
      <c r="L33" s="2">
        <f t="shared" si="20"/>
        <v>5</v>
      </c>
      <c r="M33" s="2" t="s">
        <v>23</v>
      </c>
      <c r="N33" s="2">
        <v>10</v>
      </c>
      <c r="O33" s="2" t="s">
        <v>34</v>
      </c>
      <c r="P33" s="2">
        <f t="shared" si="22"/>
        <v>0</v>
      </c>
      <c r="Q33" s="2">
        <v>2</v>
      </c>
      <c r="R33" s="2">
        <f t="shared" si="30"/>
        <v>3</v>
      </c>
      <c r="S33" s="2">
        <v>0</v>
      </c>
      <c r="T33" s="2">
        <f t="shared" si="31"/>
        <v>0</v>
      </c>
      <c r="U33" s="2"/>
      <c r="V33" s="2">
        <v>0</v>
      </c>
      <c r="W33" s="32" t="s">
        <v>101</v>
      </c>
      <c r="X33" s="4" t="s">
        <v>35</v>
      </c>
      <c r="Y33" s="5">
        <v>4.11</v>
      </c>
      <c r="Z33" s="2">
        <f t="shared" si="25"/>
        <v>9</v>
      </c>
      <c r="AA33" s="9"/>
      <c r="AB33" s="11" t="s">
        <v>23</v>
      </c>
      <c r="AC33" s="13"/>
      <c r="AD33" s="15"/>
      <c r="AE33" s="34"/>
      <c r="AF33" s="2">
        <f t="shared" si="26"/>
        <v>8</v>
      </c>
      <c r="AG33" s="2">
        <v>0</v>
      </c>
      <c r="AH33" s="2">
        <f t="shared" si="27"/>
        <v>0</v>
      </c>
      <c r="AI33" s="2">
        <v>0</v>
      </c>
      <c r="AJ33" s="2">
        <f t="shared" si="32"/>
        <v>0</v>
      </c>
      <c r="AK33" s="2"/>
      <c r="AL33" s="2">
        <f t="shared" si="33"/>
        <v>0</v>
      </c>
      <c r="AM33" s="2">
        <v>3624</v>
      </c>
      <c r="AN33" s="2">
        <v>4</v>
      </c>
      <c r="AO33" s="2">
        <f t="shared" si="28"/>
        <v>906</v>
      </c>
      <c r="AP33" s="39" t="str">
        <f t="shared" si="29"/>
        <v>15</v>
      </c>
      <c r="AQ33" s="2">
        <f t="shared" si="34"/>
        <v>57</v>
      </c>
    </row>
    <row r="34" spans="1:43" ht="18.75" customHeight="1">
      <c r="A34" s="2">
        <v>31</v>
      </c>
      <c r="B34" s="40">
        <v>8.57</v>
      </c>
      <c r="C34" s="41">
        <f>AQ34</f>
        <v>55</v>
      </c>
      <c r="D34" s="42" t="s">
        <v>102</v>
      </c>
      <c r="E34" s="42" t="s">
        <v>34</v>
      </c>
      <c r="F34" s="41">
        <f>IF(E34="Da",10,0)</f>
        <v>0</v>
      </c>
      <c r="G34" s="42" t="s">
        <v>23</v>
      </c>
      <c r="H34" s="41">
        <f>IF(G34="Da",7,0)</f>
        <v>7</v>
      </c>
      <c r="I34" s="41">
        <v>60</v>
      </c>
      <c r="J34" s="41">
        <v>7</v>
      </c>
      <c r="K34" s="40">
        <f>I34/J34</f>
        <v>8.571428571428571</v>
      </c>
      <c r="L34" s="41">
        <f>IF(AND(K34&gt;0,K34&lt;8),10,IF(AND(K34&gt;=8,K34&lt;=12),9,IF(AND(K34&gt;12,K34&lt;=15),7,IF(AND(K34&gt;15,K34&lt;=18),5,0))))</f>
        <v>9</v>
      </c>
      <c r="M34" s="41" t="s">
        <v>34</v>
      </c>
      <c r="N34" s="41">
        <f>IF(M34="Da",10,0)</f>
        <v>0</v>
      </c>
      <c r="O34" s="41" t="s">
        <v>23</v>
      </c>
      <c r="P34" s="41">
        <f>IF(O34="Da",8,0)</f>
        <v>8</v>
      </c>
      <c r="Q34" s="41">
        <v>1</v>
      </c>
      <c r="R34" s="41">
        <f>IF(Q34=1,2,IF(Q34=2,3,IF(Q34=3,4,IF(Q34=4,5,IF(Q34&gt;4,5+Q34-4,0)))))</f>
        <v>2</v>
      </c>
      <c r="S34" s="41">
        <v>0</v>
      </c>
      <c r="T34" s="41">
        <f>IF(S34&gt;0,2,0)</f>
        <v>0</v>
      </c>
      <c r="U34" s="41"/>
      <c r="V34" s="41">
        <f>IF(U34="Da",2,0)</f>
        <v>0</v>
      </c>
      <c r="W34" s="43" t="s">
        <v>103</v>
      </c>
      <c r="X34" s="44" t="s">
        <v>35</v>
      </c>
      <c r="Y34" s="45">
        <v>2.6</v>
      </c>
      <c r="Z34" s="41">
        <f>IF(AND(Y34&gt;0,Y34&lt;1),1,IF(AND(Y34&gt;=1,Y34&lt;2),3,IF(AND(Y34&gt;=2,Y34&lt;3),6,IF(AND(Y34&gt;=3,Y34&lt;4),9,IF(Y34&gt;=4,(9+INT(Y34-4)*4),0)))))</f>
        <v>6</v>
      </c>
      <c r="AA34" s="47"/>
      <c r="AB34" s="11" t="s">
        <v>23</v>
      </c>
      <c r="AC34" s="13"/>
      <c r="AD34" s="15"/>
      <c r="AE34" s="34"/>
      <c r="AF34" s="41">
        <f>IF(AA34="Da",5,IF(AB34="Da",8,IF(AC34="Da",10,IF(AD34="Da",13,IF(AE34="Da",15,0)))))</f>
        <v>8</v>
      </c>
      <c r="AG34" s="41">
        <v>0</v>
      </c>
      <c r="AH34" s="41">
        <f>IF(AG34="Da",15,0)</f>
        <v>0</v>
      </c>
      <c r="AI34" s="41">
        <v>0</v>
      </c>
      <c r="AJ34" s="41">
        <f>IF(AI34="Da",10,0)</f>
        <v>0</v>
      </c>
      <c r="AK34" s="41">
        <v>0</v>
      </c>
      <c r="AL34" s="41">
        <f>IF(AK34="Da",5,0)</f>
        <v>0</v>
      </c>
      <c r="AM34" s="41">
        <v>2868</v>
      </c>
      <c r="AN34" s="41">
        <v>2</v>
      </c>
      <c r="AO34" s="41">
        <f>AM34/AN34</f>
        <v>1434</v>
      </c>
      <c r="AP34" s="46" t="str">
        <f>IF(AO34&lt;1524,"15",IF(AO34*(AND(AO34&gt;1524,AO34&lt;=3711)),10,0))</f>
        <v>15</v>
      </c>
      <c r="AQ34" s="41">
        <f>F34+H34+L34+N34+P34+R34+T34+V34+Z34+AF34+AH34+AJ34+AL34+AP34</f>
        <v>55</v>
      </c>
    </row>
    <row r="35" spans="1:43" ht="18.75" customHeight="1">
      <c r="A35" s="2">
        <v>32</v>
      </c>
      <c r="B35" s="40">
        <v>16.87</v>
      </c>
      <c r="C35" s="41">
        <f t="shared" si="18"/>
        <v>55</v>
      </c>
      <c r="D35" s="42" t="s">
        <v>104</v>
      </c>
      <c r="E35" s="42" t="s">
        <v>34</v>
      </c>
      <c r="F35" s="41">
        <f t="shared" si="19"/>
        <v>0</v>
      </c>
      <c r="G35" s="42" t="s">
        <v>23</v>
      </c>
      <c r="H35" s="41">
        <f t="shared" si="24"/>
        <v>7</v>
      </c>
      <c r="I35" s="41">
        <v>135</v>
      </c>
      <c r="J35" s="41">
        <v>8</v>
      </c>
      <c r="K35" s="40">
        <v>16.87</v>
      </c>
      <c r="L35" s="41">
        <f t="shared" si="20"/>
        <v>5</v>
      </c>
      <c r="M35" s="41" t="s">
        <v>23</v>
      </c>
      <c r="N35" s="41">
        <f t="shared" si="21"/>
        <v>10</v>
      </c>
      <c r="O35" s="41" t="s">
        <v>34</v>
      </c>
      <c r="P35" s="41">
        <f t="shared" si="22"/>
        <v>0</v>
      </c>
      <c r="Q35" s="41">
        <v>0</v>
      </c>
      <c r="R35" s="41">
        <f t="shared" si="30"/>
        <v>0</v>
      </c>
      <c r="S35" s="41">
        <v>0</v>
      </c>
      <c r="T35" s="41">
        <f t="shared" si="31"/>
        <v>0</v>
      </c>
      <c r="U35" s="41"/>
      <c r="V35" s="41">
        <f t="shared" si="23"/>
        <v>0</v>
      </c>
      <c r="W35" s="43" t="s">
        <v>105</v>
      </c>
      <c r="X35" s="44" t="s">
        <v>35</v>
      </c>
      <c r="Y35" s="45">
        <v>5</v>
      </c>
      <c r="Z35" s="41">
        <f t="shared" si="25"/>
        <v>13</v>
      </c>
      <c r="AA35" s="47"/>
      <c r="AB35" s="11"/>
      <c r="AC35" s="13" t="s">
        <v>23</v>
      </c>
      <c r="AD35" s="15"/>
      <c r="AE35" s="34"/>
      <c r="AF35" s="41">
        <f t="shared" si="26"/>
        <v>10</v>
      </c>
      <c r="AG35" s="41">
        <v>0</v>
      </c>
      <c r="AH35" s="41">
        <f t="shared" si="27"/>
        <v>0</v>
      </c>
      <c r="AI35" s="41">
        <v>0</v>
      </c>
      <c r="AJ35" s="41">
        <f t="shared" si="32"/>
        <v>0</v>
      </c>
      <c r="AK35" s="41">
        <v>0</v>
      </c>
      <c r="AL35" s="41">
        <f t="shared" si="33"/>
        <v>0</v>
      </c>
      <c r="AM35" s="41">
        <v>4506</v>
      </c>
      <c r="AN35" s="41">
        <v>2</v>
      </c>
      <c r="AO35" s="41">
        <f t="shared" si="28"/>
        <v>2253</v>
      </c>
      <c r="AP35" s="46">
        <f t="shared" si="29"/>
        <v>10</v>
      </c>
      <c r="AQ35" s="41">
        <f t="shared" si="34"/>
        <v>55</v>
      </c>
    </row>
    <row r="36" spans="1:43" ht="18.75" customHeight="1">
      <c r="A36" s="2">
        <v>33</v>
      </c>
      <c r="B36" s="40">
        <v>6.88</v>
      </c>
      <c r="C36" s="41">
        <f t="shared" si="18"/>
        <v>54</v>
      </c>
      <c r="D36" s="42" t="s">
        <v>106</v>
      </c>
      <c r="E36" s="42" t="s">
        <v>34</v>
      </c>
      <c r="F36" s="41">
        <f>IF(E36="Da",10,0)</f>
        <v>0</v>
      </c>
      <c r="G36" s="42" t="s">
        <v>23</v>
      </c>
      <c r="H36" s="41">
        <f>IF(G36="Da",7,0)</f>
        <v>7</v>
      </c>
      <c r="I36" s="41">
        <v>62</v>
      </c>
      <c r="J36" s="41">
        <v>9</v>
      </c>
      <c r="K36" s="40">
        <v>6.88</v>
      </c>
      <c r="L36" s="41">
        <f t="shared" si="20"/>
        <v>10</v>
      </c>
      <c r="M36" s="41" t="s">
        <v>34</v>
      </c>
      <c r="N36" s="41">
        <f t="shared" si="21"/>
        <v>0</v>
      </c>
      <c r="O36" s="42" t="s">
        <v>23</v>
      </c>
      <c r="P36" s="41">
        <f>IF(O36="Da",8,0)</f>
        <v>8</v>
      </c>
      <c r="Q36" s="41">
        <v>2</v>
      </c>
      <c r="R36" s="41">
        <f t="shared" si="30"/>
        <v>3</v>
      </c>
      <c r="S36" s="41">
        <v>0</v>
      </c>
      <c r="T36" s="41">
        <f t="shared" si="31"/>
        <v>0</v>
      </c>
      <c r="U36" s="41"/>
      <c r="V36" s="41">
        <v>0</v>
      </c>
      <c r="W36" s="43" t="s">
        <v>107</v>
      </c>
      <c r="X36" s="43" t="s">
        <v>35</v>
      </c>
      <c r="Y36" s="45">
        <v>0.5</v>
      </c>
      <c r="Z36" s="41">
        <v>1</v>
      </c>
      <c r="AA36" s="47"/>
      <c r="AB36" s="11"/>
      <c r="AC36" s="13" t="s">
        <v>23</v>
      </c>
      <c r="AD36" s="15"/>
      <c r="AE36" s="34"/>
      <c r="AF36" s="41">
        <f>IF(AA36="Da",5,IF(AB36="Da",8,IF(AC36="Da",10,IF(AD36="Da",13,IF(AE36="Da",15,0)))))</f>
        <v>10</v>
      </c>
      <c r="AG36" s="41">
        <v>0</v>
      </c>
      <c r="AH36" s="41">
        <f t="shared" si="27"/>
        <v>0</v>
      </c>
      <c r="AI36" s="41">
        <v>0</v>
      </c>
      <c r="AJ36" s="41">
        <f t="shared" si="32"/>
        <v>0</v>
      </c>
      <c r="AK36" s="41">
        <v>0</v>
      </c>
      <c r="AL36" s="41">
        <f>IF(AK36="Da",5,0)</f>
        <v>0</v>
      </c>
      <c r="AM36" s="41">
        <v>3855</v>
      </c>
      <c r="AN36" s="41">
        <v>4</v>
      </c>
      <c r="AO36" s="41">
        <f t="shared" si="28"/>
        <v>963.75</v>
      </c>
      <c r="AP36" s="46" t="str">
        <f>IF(AO36&lt;1524,"15",IF(AO36*(AND(AO36&gt;1524,AO36&lt;=3711)),10,0))</f>
        <v>15</v>
      </c>
      <c r="AQ36" s="41">
        <f t="shared" si="34"/>
        <v>54</v>
      </c>
    </row>
    <row r="37" spans="1:43" ht="18.75" customHeight="1">
      <c r="A37" s="2">
        <v>34</v>
      </c>
      <c r="B37" s="40">
        <v>25.83</v>
      </c>
      <c r="C37" s="41">
        <f t="shared" si="18"/>
        <v>54</v>
      </c>
      <c r="D37" s="42" t="s">
        <v>108</v>
      </c>
      <c r="E37" s="42" t="s">
        <v>34</v>
      </c>
      <c r="F37" s="41">
        <f t="shared" si="19"/>
        <v>0</v>
      </c>
      <c r="G37" s="41" t="s">
        <v>23</v>
      </c>
      <c r="H37" s="41">
        <f t="shared" si="24"/>
        <v>7</v>
      </c>
      <c r="I37" s="41">
        <v>155</v>
      </c>
      <c r="J37" s="41">
        <v>6</v>
      </c>
      <c r="K37" s="40">
        <v>25.83</v>
      </c>
      <c r="L37" s="41">
        <f t="shared" si="20"/>
        <v>0</v>
      </c>
      <c r="M37" s="41" t="s">
        <v>23</v>
      </c>
      <c r="N37" s="41">
        <f t="shared" si="21"/>
        <v>10</v>
      </c>
      <c r="O37" s="41" t="s">
        <v>34</v>
      </c>
      <c r="P37" s="41">
        <f t="shared" si="22"/>
        <v>0</v>
      </c>
      <c r="Q37" s="41">
        <v>2</v>
      </c>
      <c r="R37" s="41">
        <f t="shared" si="30"/>
        <v>3</v>
      </c>
      <c r="S37" s="41">
        <v>0</v>
      </c>
      <c r="T37" s="41">
        <f t="shared" si="31"/>
        <v>0</v>
      </c>
      <c r="U37" s="41"/>
      <c r="V37" s="41">
        <f t="shared" si="23"/>
        <v>0</v>
      </c>
      <c r="W37" s="43" t="s">
        <v>109</v>
      </c>
      <c r="X37" s="44" t="s">
        <v>35</v>
      </c>
      <c r="Y37" s="45">
        <v>4.1</v>
      </c>
      <c r="Z37" s="41">
        <v>9</v>
      </c>
      <c r="AA37" s="47"/>
      <c r="AB37" s="11"/>
      <c r="AC37" s="13" t="s">
        <v>23</v>
      </c>
      <c r="AD37" s="15"/>
      <c r="AE37" s="34"/>
      <c r="AF37" s="41">
        <f t="shared" si="26"/>
        <v>10</v>
      </c>
      <c r="AG37" s="41">
        <v>0</v>
      </c>
      <c r="AH37" s="41">
        <f t="shared" si="27"/>
        <v>0</v>
      </c>
      <c r="AI37" s="41">
        <v>0</v>
      </c>
      <c r="AJ37" s="41">
        <f t="shared" si="32"/>
        <v>0</v>
      </c>
      <c r="AK37" s="41">
        <v>0</v>
      </c>
      <c r="AL37" s="41">
        <f t="shared" si="33"/>
        <v>0</v>
      </c>
      <c r="AM37" s="41">
        <v>5648</v>
      </c>
      <c r="AN37" s="41">
        <v>4</v>
      </c>
      <c r="AO37" s="41">
        <f t="shared" si="28"/>
        <v>1412</v>
      </c>
      <c r="AP37" s="46" t="str">
        <f t="shared" si="29"/>
        <v>15</v>
      </c>
      <c r="AQ37" s="41">
        <f t="shared" si="34"/>
        <v>54</v>
      </c>
    </row>
    <row r="38" spans="1:43" ht="18.75" customHeight="1">
      <c r="A38" s="2">
        <v>35</v>
      </c>
      <c r="B38" s="40">
        <v>17.18</v>
      </c>
      <c r="C38" s="41">
        <f t="shared" si="18"/>
        <v>53</v>
      </c>
      <c r="D38" s="42" t="s">
        <v>110</v>
      </c>
      <c r="E38" s="42" t="s">
        <v>23</v>
      </c>
      <c r="F38" s="41">
        <f t="shared" si="19"/>
        <v>10</v>
      </c>
      <c r="G38" s="41" t="s">
        <v>34</v>
      </c>
      <c r="H38" s="41">
        <f t="shared" si="24"/>
        <v>0</v>
      </c>
      <c r="I38" s="41">
        <v>51.55</v>
      </c>
      <c r="J38" s="41">
        <v>3</v>
      </c>
      <c r="K38" s="40">
        <v>17.18</v>
      </c>
      <c r="L38" s="41">
        <f t="shared" si="20"/>
        <v>5</v>
      </c>
      <c r="M38" s="41" t="s">
        <v>23</v>
      </c>
      <c r="N38" s="41">
        <f t="shared" si="21"/>
        <v>10</v>
      </c>
      <c r="O38" s="41" t="s">
        <v>34</v>
      </c>
      <c r="P38" s="41">
        <f t="shared" si="22"/>
        <v>0</v>
      </c>
      <c r="Q38" s="41">
        <v>1</v>
      </c>
      <c r="R38" s="41">
        <f t="shared" si="30"/>
        <v>2</v>
      </c>
      <c r="S38" s="41">
        <v>0</v>
      </c>
      <c r="T38" s="41">
        <f t="shared" si="31"/>
        <v>0</v>
      </c>
      <c r="U38" s="41"/>
      <c r="V38" s="41">
        <v>0</v>
      </c>
      <c r="W38" s="43" t="s">
        <v>111</v>
      </c>
      <c r="X38" s="44" t="s">
        <v>35</v>
      </c>
      <c r="Y38" s="45">
        <v>0.1</v>
      </c>
      <c r="Z38" s="41">
        <v>1</v>
      </c>
      <c r="AA38" s="47"/>
      <c r="AB38" s="11"/>
      <c r="AC38" s="13"/>
      <c r="AD38" s="15"/>
      <c r="AE38" s="17" t="s">
        <v>23</v>
      </c>
      <c r="AF38" s="41">
        <v>15</v>
      </c>
      <c r="AG38" s="41">
        <v>0</v>
      </c>
      <c r="AH38" s="41">
        <f t="shared" si="27"/>
        <v>0</v>
      </c>
      <c r="AI38" s="41">
        <v>0</v>
      </c>
      <c r="AJ38" s="41">
        <f t="shared" si="32"/>
        <v>0</v>
      </c>
      <c r="AK38" s="41">
        <v>0</v>
      </c>
      <c r="AL38" s="41">
        <f t="shared" si="33"/>
        <v>0</v>
      </c>
      <c r="AM38" s="41">
        <v>8074</v>
      </c>
      <c r="AN38" s="41">
        <v>3</v>
      </c>
      <c r="AO38" s="41">
        <f t="shared" si="28"/>
        <v>2691.3333333333335</v>
      </c>
      <c r="AP38" s="46">
        <f t="shared" si="29"/>
        <v>10</v>
      </c>
      <c r="AQ38" s="41">
        <f t="shared" si="34"/>
        <v>53</v>
      </c>
    </row>
    <row r="39" spans="1:43" ht="18.75" customHeight="1">
      <c r="A39" s="2">
        <v>36</v>
      </c>
      <c r="B39" s="40">
        <v>8.84</v>
      </c>
      <c r="C39" s="41">
        <f>AQ39</f>
        <v>50</v>
      </c>
      <c r="D39" s="42" t="s">
        <v>112</v>
      </c>
      <c r="E39" s="42" t="s">
        <v>34</v>
      </c>
      <c r="F39" s="41">
        <f>IF(E39="Da",10,0)</f>
        <v>0</v>
      </c>
      <c r="G39" s="42" t="s">
        <v>23</v>
      </c>
      <c r="H39" s="41">
        <f>IF(G39="Da",7,0)</f>
        <v>7</v>
      </c>
      <c r="I39" s="41">
        <v>61.89</v>
      </c>
      <c r="J39" s="41">
        <v>7</v>
      </c>
      <c r="K39" s="40">
        <f>I39/J39</f>
        <v>8.84142857142857</v>
      </c>
      <c r="L39" s="41">
        <f>IF(AND(K39&gt;0,K39&lt;8),10,IF(AND(K39&gt;=8,K39&lt;=12),9,IF(AND(K39&gt;12,K39&lt;=15),7,IF(AND(K39&gt;15,K39&lt;=18),5,0))))</f>
        <v>9</v>
      </c>
      <c r="M39" s="41" t="s">
        <v>23</v>
      </c>
      <c r="N39" s="41">
        <f>IF(M39="Da",10,0)</f>
        <v>10</v>
      </c>
      <c r="O39" s="41" t="s">
        <v>34</v>
      </c>
      <c r="P39" s="41">
        <f>IF(O39="Da",8,0)</f>
        <v>0</v>
      </c>
      <c r="Q39" s="41">
        <v>2</v>
      </c>
      <c r="R39" s="41">
        <f>IF(Q39=1,2,IF(Q39=2,3,IF(Q39=3,4,IF(Q39=4,5,IF(Q39&gt;4,5+Q39-4,0)))))</f>
        <v>3</v>
      </c>
      <c r="S39" s="41">
        <v>0</v>
      </c>
      <c r="T39" s="41">
        <f>IF(S39&gt;0,2,0)</f>
        <v>0</v>
      </c>
      <c r="U39" s="41"/>
      <c r="V39" s="41">
        <f>IF(U39="Da",2,0)</f>
        <v>0</v>
      </c>
      <c r="W39" s="43" t="s">
        <v>113</v>
      </c>
      <c r="X39" s="44" t="s">
        <v>35</v>
      </c>
      <c r="Y39" s="45">
        <v>0.6</v>
      </c>
      <c r="Z39" s="41">
        <f>IF(AND(Y39&gt;0,Y39&lt;1),1,IF(AND(Y39&gt;=1,Y39&lt;2),3,IF(AND(Y39&gt;=2,Y39&lt;3),6,IF(AND(Y39&gt;=3,Y39&lt;4),9,IF(Y39&gt;=4,(9+INT(Y39-4)*4),0)))))</f>
        <v>1</v>
      </c>
      <c r="AA39" s="47" t="s">
        <v>23</v>
      </c>
      <c r="AB39" s="11"/>
      <c r="AC39" s="13"/>
      <c r="AD39" s="15"/>
      <c r="AE39" s="34"/>
      <c r="AF39" s="41">
        <f>IF(AA39="Da",5,IF(AB39="Da",8,IF(AC39="Da",10,IF(AD39="Da",13,IF(AE39="Da",15,0)))))</f>
        <v>5</v>
      </c>
      <c r="AG39" s="41">
        <v>0</v>
      </c>
      <c r="AH39" s="41">
        <f>IF(AG39="Da",15,0)</f>
        <v>0</v>
      </c>
      <c r="AI39" s="41">
        <v>0</v>
      </c>
      <c r="AJ39" s="41">
        <f t="shared" si="32"/>
        <v>0</v>
      </c>
      <c r="AK39" s="41">
        <v>0</v>
      </c>
      <c r="AL39" s="41">
        <f>IF(AK39="Da",5,0)</f>
        <v>0</v>
      </c>
      <c r="AM39" s="41">
        <v>3566</v>
      </c>
      <c r="AN39" s="41">
        <v>4</v>
      </c>
      <c r="AO39" s="41">
        <f>AM39/AN39</f>
        <v>891.5</v>
      </c>
      <c r="AP39" s="46" t="str">
        <f>IF(AO39&lt;1524,"15",IF(AO39*(AND(AO39&gt;1524,AO39&lt;=3711)),10,0))</f>
        <v>15</v>
      </c>
      <c r="AQ39" s="41">
        <f>F39+H39+L39+N39+P39+R39+T39+V39+Z39+AF39+AH39+AJ39+AL39+AP39</f>
        <v>50</v>
      </c>
    </row>
    <row r="40" spans="1:43" ht="18.75" customHeight="1">
      <c r="A40" s="2">
        <v>37</v>
      </c>
      <c r="B40" s="40">
        <v>10</v>
      </c>
      <c r="C40" s="41">
        <f t="shared" si="18"/>
        <v>50</v>
      </c>
      <c r="D40" s="42" t="s">
        <v>114</v>
      </c>
      <c r="E40" s="42" t="s">
        <v>23</v>
      </c>
      <c r="F40" s="41">
        <f t="shared" si="19"/>
        <v>10</v>
      </c>
      <c r="G40" s="41" t="s">
        <v>34</v>
      </c>
      <c r="H40" s="41">
        <f t="shared" si="24"/>
        <v>0</v>
      </c>
      <c r="I40" s="41">
        <v>20</v>
      </c>
      <c r="J40" s="41">
        <v>2</v>
      </c>
      <c r="K40" s="40">
        <v>10</v>
      </c>
      <c r="L40" s="41">
        <f t="shared" si="20"/>
        <v>9</v>
      </c>
      <c r="M40" s="41" t="s">
        <v>23</v>
      </c>
      <c r="N40" s="41">
        <f t="shared" si="21"/>
        <v>10</v>
      </c>
      <c r="O40" s="41" t="s">
        <v>34</v>
      </c>
      <c r="P40" s="41">
        <f t="shared" si="22"/>
        <v>0</v>
      </c>
      <c r="Q40" s="41">
        <v>0</v>
      </c>
      <c r="R40" s="41">
        <f t="shared" si="30"/>
        <v>0</v>
      </c>
      <c r="S40" s="41">
        <v>0</v>
      </c>
      <c r="T40" s="41">
        <f t="shared" si="31"/>
        <v>0</v>
      </c>
      <c r="U40" s="41"/>
      <c r="V40" s="41">
        <v>0</v>
      </c>
      <c r="W40" s="43" t="s">
        <v>115</v>
      </c>
      <c r="X40" s="44" t="s">
        <v>35</v>
      </c>
      <c r="Y40" s="45">
        <v>0.9</v>
      </c>
      <c r="Z40" s="41">
        <v>1</v>
      </c>
      <c r="AA40" s="47"/>
      <c r="AB40" s="11"/>
      <c r="AC40" s="13" t="s">
        <v>23</v>
      </c>
      <c r="AD40" s="15"/>
      <c r="AE40" s="34"/>
      <c r="AF40" s="41">
        <v>10</v>
      </c>
      <c r="AG40" s="41">
        <v>0</v>
      </c>
      <c r="AH40" s="41">
        <f t="shared" si="27"/>
        <v>0</v>
      </c>
      <c r="AI40" s="41">
        <v>0</v>
      </c>
      <c r="AJ40" s="41">
        <f t="shared" si="32"/>
        <v>0</v>
      </c>
      <c r="AK40" s="41">
        <v>0</v>
      </c>
      <c r="AL40" s="41">
        <f t="shared" si="33"/>
        <v>0</v>
      </c>
      <c r="AM40" s="41">
        <v>5827</v>
      </c>
      <c r="AN40" s="41">
        <v>2</v>
      </c>
      <c r="AO40" s="41">
        <f t="shared" si="28"/>
        <v>2913.5</v>
      </c>
      <c r="AP40" s="46">
        <f t="shared" si="29"/>
        <v>10</v>
      </c>
      <c r="AQ40" s="41">
        <f t="shared" si="34"/>
        <v>50</v>
      </c>
    </row>
    <row r="41" spans="1:43" ht="18.75" customHeight="1">
      <c r="A41" s="2">
        <v>38</v>
      </c>
      <c r="B41" s="40">
        <v>12.85</v>
      </c>
      <c r="C41" s="41">
        <f>AQ41</f>
        <v>50</v>
      </c>
      <c r="D41" s="42" t="s">
        <v>116</v>
      </c>
      <c r="E41" s="42" t="s">
        <v>34</v>
      </c>
      <c r="F41" s="41">
        <f>IF(E41="Da",10,0)</f>
        <v>0</v>
      </c>
      <c r="G41" s="42" t="s">
        <v>23</v>
      </c>
      <c r="H41" s="41">
        <f>IF(G41="Da",7,0)</f>
        <v>7</v>
      </c>
      <c r="I41" s="41">
        <v>64.24</v>
      </c>
      <c r="J41" s="41">
        <v>5</v>
      </c>
      <c r="K41" s="40">
        <f aca="true" t="shared" si="35" ref="K41:K52">I41/J41</f>
        <v>12.847999999999999</v>
      </c>
      <c r="L41" s="41">
        <f>IF(AND(K41&gt;0,K41&lt;8),10,IF(AND(K41&gt;=8,K41&lt;=12),9,IF(AND(K41&gt;12,K41&lt;=15),7,IF(AND(K41&gt;15,K41&lt;=18),5,0))))</f>
        <v>7</v>
      </c>
      <c r="M41" s="41" t="s">
        <v>34</v>
      </c>
      <c r="N41" s="41">
        <f>IF(M41="Da",10,0)</f>
        <v>0</v>
      </c>
      <c r="O41" s="41" t="s">
        <v>23</v>
      </c>
      <c r="P41" s="41">
        <f>IF(O41="Da",8,0)</f>
        <v>8</v>
      </c>
      <c r="Q41" s="41">
        <v>0</v>
      </c>
      <c r="R41" s="41">
        <f>IF(Q41=1,2,IF(Q41=2,3,IF(Q41=3,4,IF(Q41=4,5,IF(Q41&gt;4,5+Q41-4,0)))))</f>
        <v>0</v>
      </c>
      <c r="S41" s="41">
        <v>0</v>
      </c>
      <c r="T41" s="41">
        <f>IF(S41&gt;0,2,0)</f>
        <v>0</v>
      </c>
      <c r="U41" s="41" t="s">
        <v>23</v>
      </c>
      <c r="V41" s="41">
        <v>2</v>
      </c>
      <c r="W41" s="43" t="s">
        <v>117</v>
      </c>
      <c r="X41" s="44" t="s">
        <v>118</v>
      </c>
      <c r="Y41" s="45">
        <v>2.2</v>
      </c>
      <c r="Z41" s="41">
        <f>IF(AND(Y41&gt;0,Y41&lt;1),1,IF(AND(Y41&gt;=1,Y41&lt;2),3,IF(AND(Y41&gt;=2,Y41&lt;3),6,IF(AND(Y41&gt;=3,Y41&lt;4),9,IF(Y41&gt;=4,(9+INT(Y41-4)*4),0)))))</f>
        <v>6</v>
      </c>
      <c r="AA41" s="47"/>
      <c r="AB41" s="11"/>
      <c r="AC41" s="13" t="s">
        <v>23</v>
      </c>
      <c r="AD41" s="15"/>
      <c r="AE41" s="34"/>
      <c r="AF41" s="41">
        <v>10</v>
      </c>
      <c r="AG41" s="41">
        <v>0</v>
      </c>
      <c r="AH41" s="41">
        <f>IF(AG41="Da",15,0)</f>
        <v>0</v>
      </c>
      <c r="AI41" s="41">
        <v>0</v>
      </c>
      <c r="AJ41" s="41">
        <f t="shared" si="32"/>
        <v>0</v>
      </c>
      <c r="AK41" s="41">
        <v>0</v>
      </c>
      <c r="AL41" s="41">
        <f>IF(AK41="Da",5,0)</f>
        <v>0</v>
      </c>
      <c r="AM41" s="41">
        <v>2050</v>
      </c>
      <c r="AN41" s="41">
        <v>1</v>
      </c>
      <c r="AO41" s="41">
        <f>AM41/AN41</f>
        <v>2050</v>
      </c>
      <c r="AP41" s="46">
        <f>IF(AO41&lt;1524,"15",IF(AO41*(AND(AO41&gt;1524,AO41&lt;=3711)),10,0))</f>
        <v>10</v>
      </c>
      <c r="AQ41" s="41">
        <f>F41+H41+L41+N41+P41+R41+T41+V41+Z41+AF41+AH41+AJ41+AL41+AP41</f>
        <v>50</v>
      </c>
    </row>
    <row r="42" spans="1:43" ht="18" customHeight="1">
      <c r="A42" s="2">
        <v>39</v>
      </c>
      <c r="B42" s="40">
        <v>21.56</v>
      </c>
      <c r="C42" s="41">
        <f t="shared" si="18"/>
        <v>50</v>
      </c>
      <c r="D42" s="42" t="s">
        <v>119</v>
      </c>
      <c r="E42" s="42" t="s">
        <v>23</v>
      </c>
      <c r="F42" s="41">
        <f t="shared" si="19"/>
        <v>10</v>
      </c>
      <c r="G42" s="41" t="s">
        <v>34</v>
      </c>
      <c r="H42" s="41">
        <f t="shared" si="24"/>
        <v>0</v>
      </c>
      <c r="I42" s="41">
        <v>64.69</v>
      </c>
      <c r="J42" s="41">
        <v>3</v>
      </c>
      <c r="K42" s="40">
        <f t="shared" si="35"/>
        <v>21.563333333333333</v>
      </c>
      <c r="L42" s="41">
        <f t="shared" si="20"/>
        <v>0</v>
      </c>
      <c r="M42" s="41" t="s">
        <v>34</v>
      </c>
      <c r="N42" s="41">
        <f t="shared" si="21"/>
        <v>0</v>
      </c>
      <c r="O42" s="41" t="s">
        <v>23</v>
      </c>
      <c r="P42" s="41">
        <f t="shared" si="22"/>
        <v>8</v>
      </c>
      <c r="Q42" s="41">
        <v>2</v>
      </c>
      <c r="R42" s="41">
        <f t="shared" si="30"/>
        <v>3</v>
      </c>
      <c r="S42" s="41">
        <v>0</v>
      </c>
      <c r="T42" s="41">
        <f t="shared" si="31"/>
        <v>0</v>
      </c>
      <c r="U42" s="41"/>
      <c r="V42" s="41">
        <f t="shared" si="23"/>
        <v>0</v>
      </c>
      <c r="W42" s="43" t="s">
        <v>120</v>
      </c>
      <c r="X42" s="44" t="s">
        <v>35</v>
      </c>
      <c r="Y42" s="45">
        <v>2.2</v>
      </c>
      <c r="Z42" s="41">
        <f t="shared" si="25"/>
        <v>6</v>
      </c>
      <c r="AA42" s="47"/>
      <c r="AB42" s="11" t="s">
        <v>23</v>
      </c>
      <c r="AC42" s="13"/>
      <c r="AD42" s="15"/>
      <c r="AE42" s="34"/>
      <c r="AF42" s="41">
        <f t="shared" si="26"/>
        <v>8</v>
      </c>
      <c r="AG42" s="41">
        <v>0</v>
      </c>
      <c r="AH42" s="41">
        <f t="shared" si="27"/>
        <v>0</v>
      </c>
      <c r="AI42" s="41">
        <v>0</v>
      </c>
      <c r="AJ42" s="41">
        <f t="shared" si="32"/>
        <v>0</v>
      </c>
      <c r="AK42" s="41">
        <v>0</v>
      </c>
      <c r="AL42" s="41">
        <f t="shared" si="33"/>
        <v>0</v>
      </c>
      <c r="AM42" s="41">
        <v>1282</v>
      </c>
      <c r="AN42" s="41">
        <v>3</v>
      </c>
      <c r="AO42" s="41">
        <f t="shared" si="28"/>
        <v>427.3333333333333</v>
      </c>
      <c r="AP42" s="46" t="str">
        <f t="shared" si="29"/>
        <v>15</v>
      </c>
      <c r="AQ42" s="41">
        <f t="shared" si="34"/>
        <v>50</v>
      </c>
    </row>
    <row r="43" spans="1:43" ht="18.75" customHeight="1">
      <c r="A43" s="2">
        <v>40</v>
      </c>
      <c r="B43" s="40">
        <v>7.07</v>
      </c>
      <c r="C43" s="41">
        <f t="shared" si="18"/>
        <v>51</v>
      </c>
      <c r="D43" s="42" t="s">
        <v>121</v>
      </c>
      <c r="E43" s="42" t="s">
        <v>34</v>
      </c>
      <c r="F43" s="41">
        <f>IF(E43="Da",10,0)</f>
        <v>0</v>
      </c>
      <c r="G43" s="41" t="s">
        <v>23</v>
      </c>
      <c r="H43" s="41">
        <f>IF(G43="Da",7,0)</f>
        <v>7</v>
      </c>
      <c r="I43" s="41">
        <v>63.65</v>
      </c>
      <c r="J43" s="41">
        <v>9</v>
      </c>
      <c r="K43" s="40">
        <f t="shared" si="35"/>
        <v>7.072222222222222</v>
      </c>
      <c r="L43" s="41">
        <f>IF(AND(K43&gt;0,K43&lt;8),10,IF(AND(K43&gt;=8,K43&lt;=12),9,IF(AND(K43&gt;12,K43&lt;=15),7,IF(AND(K43&gt;15,K43&lt;=18),5,0))))</f>
        <v>10</v>
      </c>
      <c r="M43" s="41" t="s">
        <v>34</v>
      </c>
      <c r="N43" s="41">
        <f>IF(M43="Da",10,0)</f>
        <v>0</v>
      </c>
      <c r="O43" s="41" t="s">
        <v>23</v>
      </c>
      <c r="P43" s="41">
        <f>IF(O43="Da",8,0)</f>
        <v>8</v>
      </c>
      <c r="Q43" s="41">
        <v>2</v>
      </c>
      <c r="R43" s="41">
        <f>IF(Q43=1,2,IF(Q43=2,3,IF(Q43=3,4,IF(Q43=4,5,IF(Q43&gt;4,5+Q43-4,0)))))</f>
        <v>3</v>
      </c>
      <c r="S43" s="41">
        <v>0</v>
      </c>
      <c r="T43" s="41">
        <f>IF(S43&gt;0,2,0)</f>
        <v>0</v>
      </c>
      <c r="U43" s="41" t="s">
        <v>23</v>
      </c>
      <c r="V43" s="41">
        <f>IF(U43="Da",2,0)</f>
        <v>2</v>
      </c>
      <c r="W43" s="43" t="s">
        <v>122</v>
      </c>
      <c r="X43" s="44" t="s">
        <v>35</v>
      </c>
      <c r="Y43" s="45">
        <v>0.1</v>
      </c>
      <c r="Z43" s="41">
        <f>IF(AND(Y43&gt;0,Y43&lt;1),1,IF(AND(Y43&gt;=1,Y43&lt;2),3,IF(AND(Y43&gt;=2,Y43&lt;3),6,IF(AND(Y43&gt;=3,Y43&lt;4),9,IF(Y43&gt;=4,(9+INT(Y43-4)*4),0)))))</f>
        <v>1</v>
      </c>
      <c r="AA43" s="47" t="s">
        <v>23</v>
      </c>
      <c r="AB43" s="11"/>
      <c r="AC43" s="13"/>
      <c r="AD43" s="15"/>
      <c r="AE43" s="34"/>
      <c r="AF43" s="41">
        <f>IF(AA43="Da",5,IF(AB43="Da",8,IF(AC43="Da",10,IF(AD43="Da",13,IF(AE43="Da",15,0)))))</f>
        <v>5</v>
      </c>
      <c r="AG43" s="41">
        <v>0</v>
      </c>
      <c r="AH43" s="41">
        <f>IF(AG43="Da",15,0)</f>
        <v>0</v>
      </c>
      <c r="AI43" s="41">
        <v>0</v>
      </c>
      <c r="AJ43" s="41">
        <f>IF(AI43="Da",10,0)</f>
        <v>0</v>
      </c>
      <c r="AK43" s="41">
        <v>0</v>
      </c>
      <c r="AL43" s="41">
        <f>IF(AK43="Da",5,0)</f>
        <v>0</v>
      </c>
      <c r="AM43" s="41">
        <v>3681</v>
      </c>
      <c r="AN43" s="41">
        <v>4</v>
      </c>
      <c r="AO43" s="41">
        <f t="shared" si="28"/>
        <v>920.25</v>
      </c>
      <c r="AP43" s="46" t="str">
        <f>IF(AO43&lt;1524,"15",IF(AO43*(AND(AO43&gt;1524,AO43&lt;=3711)),10,0))</f>
        <v>15</v>
      </c>
      <c r="AQ43" s="41">
        <f t="shared" si="34"/>
        <v>51</v>
      </c>
    </row>
    <row r="44" spans="1:43" ht="18.75" customHeight="1">
      <c r="A44" s="2">
        <v>41</v>
      </c>
      <c r="B44" s="40">
        <v>13.4</v>
      </c>
      <c r="C44" s="41">
        <f t="shared" si="18"/>
        <v>51</v>
      </c>
      <c r="D44" s="42" t="s">
        <v>123</v>
      </c>
      <c r="E44" s="42" t="s">
        <v>34</v>
      </c>
      <c r="F44" s="41">
        <f t="shared" si="19"/>
        <v>0</v>
      </c>
      <c r="G44" s="41" t="s">
        <v>23</v>
      </c>
      <c r="H44" s="41">
        <f t="shared" si="24"/>
        <v>7</v>
      </c>
      <c r="I44" s="41">
        <v>67</v>
      </c>
      <c r="J44" s="41">
        <v>5</v>
      </c>
      <c r="K44" s="40">
        <f t="shared" si="35"/>
        <v>13.4</v>
      </c>
      <c r="L44" s="41">
        <f t="shared" si="20"/>
        <v>7</v>
      </c>
      <c r="M44" s="41" t="s">
        <v>34</v>
      </c>
      <c r="N44" s="41">
        <f t="shared" si="21"/>
        <v>0</v>
      </c>
      <c r="O44" s="41" t="s">
        <v>23</v>
      </c>
      <c r="P44" s="41">
        <f t="shared" si="22"/>
        <v>8</v>
      </c>
      <c r="Q44" s="41">
        <v>2</v>
      </c>
      <c r="R44" s="41">
        <f t="shared" si="30"/>
        <v>3</v>
      </c>
      <c r="S44" s="41">
        <v>0</v>
      </c>
      <c r="T44" s="41">
        <f t="shared" si="31"/>
        <v>0</v>
      </c>
      <c r="U44" s="41" t="s">
        <v>23</v>
      </c>
      <c r="V44" s="41">
        <f t="shared" si="23"/>
        <v>2</v>
      </c>
      <c r="W44" s="43" t="s">
        <v>124</v>
      </c>
      <c r="X44" s="44" t="s">
        <v>35</v>
      </c>
      <c r="Y44" s="45">
        <v>0.1</v>
      </c>
      <c r="Z44" s="41">
        <f t="shared" si="25"/>
        <v>1</v>
      </c>
      <c r="AA44" s="47"/>
      <c r="AB44" s="11" t="s">
        <v>23</v>
      </c>
      <c r="AC44" s="13"/>
      <c r="AD44" s="15"/>
      <c r="AE44" s="34"/>
      <c r="AF44" s="41">
        <f t="shared" si="26"/>
        <v>8</v>
      </c>
      <c r="AG44" s="41">
        <v>0</v>
      </c>
      <c r="AH44" s="41">
        <f t="shared" si="27"/>
        <v>0</v>
      </c>
      <c r="AI44" s="41">
        <v>0</v>
      </c>
      <c r="AJ44" s="41">
        <f t="shared" si="32"/>
        <v>0</v>
      </c>
      <c r="AK44" s="41">
        <v>0</v>
      </c>
      <c r="AL44" s="41">
        <f t="shared" si="33"/>
        <v>0</v>
      </c>
      <c r="AM44" s="41">
        <v>3110</v>
      </c>
      <c r="AN44" s="41">
        <v>3</v>
      </c>
      <c r="AO44" s="41">
        <f t="shared" si="28"/>
        <v>1036.6666666666667</v>
      </c>
      <c r="AP44" s="46" t="str">
        <f t="shared" si="29"/>
        <v>15</v>
      </c>
      <c r="AQ44" s="41">
        <f t="shared" si="34"/>
        <v>51</v>
      </c>
    </row>
    <row r="45" spans="1:43" ht="18.75" customHeight="1">
      <c r="A45" s="2">
        <v>42</v>
      </c>
      <c r="B45" s="40">
        <v>20.67</v>
      </c>
      <c r="C45" s="41">
        <f t="shared" si="18"/>
        <v>49</v>
      </c>
      <c r="D45" s="42" t="s">
        <v>125</v>
      </c>
      <c r="E45" s="42" t="s">
        <v>34</v>
      </c>
      <c r="F45" s="41">
        <f>IF(E45="Da",10,0)</f>
        <v>0</v>
      </c>
      <c r="G45" s="41" t="s">
        <v>23</v>
      </c>
      <c r="H45" s="41">
        <f>IF(G45="Da",7,0)</f>
        <v>7</v>
      </c>
      <c r="I45" s="41">
        <v>124</v>
      </c>
      <c r="J45" s="41">
        <v>6</v>
      </c>
      <c r="K45" s="40">
        <f t="shared" si="35"/>
        <v>20.666666666666668</v>
      </c>
      <c r="L45" s="41">
        <f>IF(AND(K45&gt;0,K45&lt;8),10,IF(AND(K45&gt;=8,K45&lt;=12),9,IF(AND(K45&gt;12,K45&lt;=15),7,IF(AND(K45&gt;15,K45&lt;=18),5,0))))</f>
        <v>0</v>
      </c>
      <c r="M45" s="41" t="s">
        <v>23</v>
      </c>
      <c r="N45" s="41">
        <f>IF(M45="Da",10,0)</f>
        <v>10</v>
      </c>
      <c r="O45" s="41" t="s">
        <v>34</v>
      </c>
      <c r="P45" s="41">
        <f>IF(O45="Da",8,0)</f>
        <v>0</v>
      </c>
      <c r="Q45" s="41">
        <v>2</v>
      </c>
      <c r="R45" s="41">
        <f>IF(Q45=1,2,IF(Q45=2,3,IF(Q45=3,4,IF(Q45=4,5,IF(Q45&gt;4,5+Q45-4,0)))))</f>
        <v>3</v>
      </c>
      <c r="S45" s="41">
        <v>0</v>
      </c>
      <c r="T45" s="41">
        <f>IF(S45&gt;0,2,0)</f>
        <v>0</v>
      </c>
      <c r="U45" s="41"/>
      <c r="V45" s="41">
        <f>IF(U45="Da",2,0)</f>
        <v>0</v>
      </c>
      <c r="W45" s="43" t="s">
        <v>126</v>
      </c>
      <c r="X45" s="44" t="s">
        <v>35</v>
      </c>
      <c r="Y45" s="45">
        <v>4.2</v>
      </c>
      <c r="Z45" s="41">
        <f>IF(AND(Y45&gt;0,Y45&lt;1),1,IF(AND(Y45&gt;=1,Y45&lt;2),3,IF(AND(Y45&gt;=2,Y45&lt;3),6,IF(AND(Y45&gt;=3,Y45&lt;4),9,IF(Y45&gt;=4,(9+INT(Y45-4)*4),0)))))</f>
        <v>9</v>
      </c>
      <c r="AA45" s="48"/>
      <c r="AB45" s="11"/>
      <c r="AC45" s="13" t="s">
        <v>23</v>
      </c>
      <c r="AD45" s="15"/>
      <c r="AE45" s="34"/>
      <c r="AF45" s="41">
        <f>IF(AA45="Da",5,IF(AB45="Da",8,IF(AC45="Da",10,IF(AD45="Da",13,IF(AE45="Da",15,0)))))</f>
        <v>10</v>
      </c>
      <c r="AG45" s="41">
        <v>0</v>
      </c>
      <c r="AH45" s="41">
        <f>IF(AG45="Da",15,0)</f>
        <v>0</v>
      </c>
      <c r="AI45" s="41">
        <v>0</v>
      </c>
      <c r="AJ45" s="41">
        <f>IF(AI45="Da",10,0)</f>
        <v>0</v>
      </c>
      <c r="AK45" s="41">
        <v>0</v>
      </c>
      <c r="AL45" s="41">
        <f>IF(AK45="Da",5,0)</f>
        <v>0</v>
      </c>
      <c r="AM45" s="41">
        <v>7477</v>
      </c>
      <c r="AN45" s="41">
        <v>4</v>
      </c>
      <c r="AO45" s="41">
        <f t="shared" si="28"/>
        <v>1869.25</v>
      </c>
      <c r="AP45" s="46">
        <f t="shared" si="29"/>
        <v>10</v>
      </c>
      <c r="AQ45" s="41">
        <f t="shared" si="34"/>
        <v>49</v>
      </c>
    </row>
    <row r="46" spans="1:43" ht="18.75" customHeight="1">
      <c r="A46" s="2">
        <v>43</v>
      </c>
      <c r="B46" s="40">
        <v>24.33</v>
      </c>
      <c r="C46" s="41">
        <f t="shared" si="18"/>
        <v>49</v>
      </c>
      <c r="D46" s="42" t="s">
        <v>127</v>
      </c>
      <c r="E46" s="42" t="s">
        <v>34</v>
      </c>
      <c r="F46" s="41">
        <f>IF(E46="Da",10,0)</f>
        <v>0</v>
      </c>
      <c r="G46" s="42" t="s">
        <v>23</v>
      </c>
      <c r="H46" s="41">
        <f>IF(G46="Da",7,0)</f>
        <v>7</v>
      </c>
      <c r="I46" s="41">
        <v>219</v>
      </c>
      <c r="J46" s="41">
        <v>9</v>
      </c>
      <c r="K46" s="40">
        <f t="shared" si="35"/>
        <v>24.333333333333332</v>
      </c>
      <c r="L46" s="41">
        <f>IF(AND(K46&gt;0,K46&lt;8),10,IF(AND(K46&gt;=8,K46&lt;=12),9,IF(AND(K46&gt;12,K46&lt;=15),7,IF(AND(K46&gt;15,K46&lt;=18),5,0))))</f>
        <v>0</v>
      </c>
      <c r="M46" s="41" t="s">
        <v>34</v>
      </c>
      <c r="N46" s="41">
        <f>IF(M46="Da",10,0)</f>
        <v>0</v>
      </c>
      <c r="O46" s="41" t="s">
        <v>23</v>
      </c>
      <c r="P46" s="41">
        <f>IF(O46="Da",8,0)</f>
        <v>8</v>
      </c>
      <c r="Q46" s="41">
        <v>2</v>
      </c>
      <c r="R46" s="41">
        <f>IF(Q46=1,2,IF(Q46=2,3,IF(Q46=3,4,IF(Q46=4,5,IF(Q46&gt;4,5+Q46-4,0)))))</f>
        <v>3</v>
      </c>
      <c r="S46" s="41">
        <v>0</v>
      </c>
      <c r="T46" s="41">
        <f>IF(S46&gt;0,2,0)</f>
        <v>0</v>
      </c>
      <c r="U46" s="41"/>
      <c r="V46" s="41">
        <f>IF(U46="Da",2,0)</f>
        <v>0</v>
      </c>
      <c r="W46" s="43" t="s">
        <v>128</v>
      </c>
      <c r="X46" s="44" t="s">
        <v>35</v>
      </c>
      <c r="Y46" s="45">
        <v>2.6</v>
      </c>
      <c r="Z46" s="41">
        <f>IF(AND(Y46&gt;0,Y46&lt;1),1,IF(AND(Y46&gt;=1,Y46&lt;2),3,IF(AND(Y46&gt;=2,Y46&lt;3),6,IF(AND(Y46&gt;=3,Y46&lt;4),9,IF(Y46&gt;=4,(9+INT(Y46-4)*4),0)))))</f>
        <v>6</v>
      </c>
      <c r="AA46" s="47"/>
      <c r="AB46" s="11"/>
      <c r="AC46" s="13" t="s">
        <v>23</v>
      </c>
      <c r="AD46" s="15"/>
      <c r="AE46" s="34"/>
      <c r="AF46" s="41">
        <f>IF(AA46="Da",5,IF(AB46="Da",8,IF(AC46="Da",10,IF(AD46="Da",13,IF(AE46="Da",15,0)))))</f>
        <v>10</v>
      </c>
      <c r="AG46" s="41">
        <v>0</v>
      </c>
      <c r="AH46" s="41">
        <f>IF(AG46="Da",15,0)</f>
        <v>0</v>
      </c>
      <c r="AI46" s="41">
        <v>0</v>
      </c>
      <c r="AJ46" s="41">
        <f>IF(AI46="Da",10,0)</f>
        <v>0</v>
      </c>
      <c r="AK46" s="41">
        <v>0</v>
      </c>
      <c r="AL46" s="41">
        <f>IF(AK46="Da",5,0)</f>
        <v>0</v>
      </c>
      <c r="AM46" s="41">
        <v>2372</v>
      </c>
      <c r="AN46" s="41">
        <v>4</v>
      </c>
      <c r="AO46" s="41">
        <f t="shared" si="28"/>
        <v>593</v>
      </c>
      <c r="AP46" s="46" t="str">
        <f t="shared" si="29"/>
        <v>15</v>
      </c>
      <c r="AQ46" s="41">
        <f t="shared" si="34"/>
        <v>49</v>
      </c>
    </row>
    <row r="47" spans="1:43" ht="18.75" customHeight="1">
      <c r="A47" s="2">
        <v>44</v>
      </c>
      <c r="B47" s="40">
        <v>4.33</v>
      </c>
      <c r="C47" s="41">
        <f t="shared" si="18"/>
        <v>47</v>
      </c>
      <c r="D47" s="42" t="s">
        <v>129</v>
      </c>
      <c r="E47" s="42" t="s">
        <v>34</v>
      </c>
      <c r="F47" s="41">
        <f t="shared" si="19"/>
        <v>0</v>
      </c>
      <c r="G47" s="41" t="s">
        <v>23</v>
      </c>
      <c r="H47" s="41">
        <f t="shared" si="24"/>
        <v>7</v>
      </c>
      <c r="I47" s="41">
        <v>79.69</v>
      </c>
      <c r="J47" s="41">
        <v>3</v>
      </c>
      <c r="K47" s="40">
        <f t="shared" si="35"/>
        <v>26.563333333333333</v>
      </c>
      <c r="L47" s="41">
        <f t="shared" si="20"/>
        <v>0</v>
      </c>
      <c r="M47" s="41" t="s">
        <v>23</v>
      </c>
      <c r="N47" s="41">
        <f t="shared" si="21"/>
        <v>10</v>
      </c>
      <c r="O47" s="41" t="s">
        <v>34</v>
      </c>
      <c r="P47" s="41">
        <f t="shared" si="22"/>
        <v>0</v>
      </c>
      <c r="Q47" s="41">
        <v>1</v>
      </c>
      <c r="R47" s="41">
        <f t="shared" si="30"/>
        <v>2</v>
      </c>
      <c r="S47" s="41">
        <v>0</v>
      </c>
      <c r="T47" s="41">
        <f t="shared" si="31"/>
        <v>0</v>
      </c>
      <c r="U47" s="41"/>
      <c r="V47" s="41">
        <f t="shared" si="23"/>
        <v>0</v>
      </c>
      <c r="W47" s="43" t="s">
        <v>130</v>
      </c>
      <c r="X47" s="44" t="s">
        <v>35</v>
      </c>
      <c r="Y47" s="45">
        <v>1.7</v>
      </c>
      <c r="Z47" s="41">
        <f t="shared" si="25"/>
        <v>3</v>
      </c>
      <c r="AA47" s="48"/>
      <c r="AB47" s="11"/>
      <c r="AC47" s="13" t="s">
        <v>23</v>
      </c>
      <c r="AD47" s="15"/>
      <c r="AE47" s="34"/>
      <c r="AF47" s="41">
        <f t="shared" si="26"/>
        <v>10</v>
      </c>
      <c r="AG47" s="41">
        <v>0</v>
      </c>
      <c r="AH47" s="41">
        <f t="shared" si="27"/>
        <v>0</v>
      </c>
      <c r="AI47" s="41">
        <v>0</v>
      </c>
      <c r="AJ47" s="41">
        <f t="shared" si="32"/>
        <v>0</v>
      </c>
      <c r="AK47" s="41">
        <v>0</v>
      </c>
      <c r="AL47" s="41">
        <f t="shared" si="33"/>
        <v>0</v>
      </c>
      <c r="AM47" s="41">
        <v>3917</v>
      </c>
      <c r="AN47" s="41">
        <v>3</v>
      </c>
      <c r="AO47" s="41">
        <f t="shared" si="28"/>
        <v>1305.6666666666667</v>
      </c>
      <c r="AP47" s="46" t="str">
        <f t="shared" si="29"/>
        <v>15</v>
      </c>
      <c r="AQ47" s="41">
        <f t="shared" si="34"/>
        <v>47</v>
      </c>
    </row>
    <row r="48" spans="1:43" ht="18.75" customHeight="1">
      <c r="A48" s="2">
        <v>45</v>
      </c>
      <c r="B48" s="40">
        <v>13.56</v>
      </c>
      <c r="C48" s="41">
        <f t="shared" si="18"/>
        <v>46</v>
      </c>
      <c r="D48" s="42" t="s">
        <v>131</v>
      </c>
      <c r="E48" s="42" t="s">
        <v>34</v>
      </c>
      <c r="F48" s="41">
        <f t="shared" si="19"/>
        <v>0</v>
      </c>
      <c r="G48" s="42" t="s">
        <v>23</v>
      </c>
      <c r="H48" s="41">
        <f t="shared" si="24"/>
        <v>7</v>
      </c>
      <c r="I48" s="41">
        <v>160</v>
      </c>
      <c r="J48" s="41">
        <v>7</v>
      </c>
      <c r="K48" s="40">
        <f t="shared" si="35"/>
        <v>22.857142857142858</v>
      </c>
      <c r="L48" s="41">
        <f t="shared" si="20"/>
        <v>0</v>
      </c>
      <c r="M48" s="41" t="s">
        <v>23</v>
      </c>
      <c r="N48" s="41">
        <f t="shared" si="21"/>
        <v>10</v>
      </c>
      <c r="O48" s="41" t="s">
        <v>34</v>
      </c>
      <c r="P48" s="41">
        <f t="shared" si="22"/>
        <v>0</v>
      </c>
      <c r="Q48" s="41">
        <v>1</v>
      </c>
      <c r="R48" s="41">
        <f t="shared" si="30"/>
        <v>2</v>
      </c>
      <c r="S48" s="41">
        <v>0</v>
      </c>
      <c r="T48" s="41">
        <f t="shared" si="31"/>
        <v>0</v>
      </c>
      <c r="U48" s="41"/>
      <c r="V48" s="41">
        <f t="shared" si="23"/>
        <v>0</v>
      </c>
      <c r="W48" s="43" t="s">
        <v>132</v>
      </c>
      <c r="X48" s="44" t="s">
        <v>35</v>
      </c>
      <c r="Y48" s="45">
        <v>4.11</v>
      </c>
      <c r="Z48" s="41">
        <f t="shared" si="25"/>
        <v>9</v>
      </c>
      <c r="AA48" s="47"/>
      <c r="AB48" s="11" t="s">
        <v>23</v>
      </c>
      <c r="AC48" s="13"/>
      <c r="AD48" s="15"/>
      <c r="AE48" s="34"/>
      <c r="AF48" s="41">
        <f t="shared" si="26"/>
        <v>8</v>
      </c>
      <c r="AG48" s="41">
        <v>0</v>
      </c>
      <c r="AH48" s="41">
        <f t="shared" si="27"/>
        <v>0</v>
      </c>
      <c r="AI48" s="41">
        <v>0</v>
      </c>
      <c r="AJ48" s="41">
        <f t="shared" si="32"/>
        <v>0</v>
      </c>
      <c r="AK48" s="41">
        <v>0</v>
      </c>
      <c r="AL48" s="41">
        <f t="shared" si="33"/>
        <v>0</v>
      </c>
      <c r="AM48" s="41">
        <v>5043</v>
      </c>
      <c r="AN48" s="41">
        <v>3</v>
      </c>
      <c r="AO48" s="41">
        <f t="shared" si="28"/>
        <v>1681</v>
      </c>
      <c r="AP48" s="46">
        <f t="shared" si="29"/>
        <v>10</v>
      </c>
      <c r="AQ48" s="41">
        <f t="shared" si="34"/>
        <v>46</v>
      </c>
    </row>
    <row r="49" spans="1:43" ht="18.75" customHeight="1">
      <c r="A49" s="2">
        <v>46</v>
      </c>
      <c r="B49" s="40">
        <v>19.67</v>
      </c>
      <c r="C49" s="41">
        <f t="shared" si="18"/>
        <v>45</v>
      </c>
      <c r="D49" s="42" t="s">
        <v>133</v>
      </c>
      <c r="E49" s="42" t="s">
        <v>34</v>
      </c>
      <c r="F49" s="41">
        <f t="shared" si="19"/>
        <v>0</v>
      </c>
      <c r="G49" s="42" t="s">
        <v>23</v>
      </c>
      <c r="H49" s="41">
        <f t="shared" si="24"/>
        <v>7</v>
      </c>
      <c r="I49" s="41">
        <v>118</v>
      </c>
      <c r="J49" s="41">
        <v>6</v>
      </c>
      <c r="K49" s="40">
        <f t="shared" si="35"/>
        <v>19.666666666666668</v>
      </c>
      <c r="L49" s="41">
        <f t="shared" si="20"/>
        <v>0</v>
      </c>
      <c r="M49" s="41" t="s">
        <v>34</v>
      </c>
      <c r="N49" s="41">
        <f t="shared" si="21"/>
        <v>0</v>
      </c>
      <c r="O49" s="41" t="s">
        <v>23</v>
      </c>
      <c r="P49" s="41">
        <f t="shared" si="22"/>
        <v>8</v>
      </c>
      <c r="Q49" s="41">
        <v>3</v>
      </c>
      <c r="R49" s="41">
        <f t="shared" si="30"/>
        <v>4</v>
      </c>
      <c r="S49" s="41">
        <v>0</v>
      </c>
      <c r="T49" s="41">
        <f t="shared" si="31"/>
        <v>0</v>
      </c>
      <c r="U49" s="41"/>
      <c r="V49" s="41">
        <f t="shared" si="23"/>
        <v>0</v>
      </c>
      <c r="W49" s="43" t="s">
        <v>134</v>
      </c>
      <c r="X49" s="44" t="s">
        <v>35</v>
      </c>
      <c r="Y49" s="45">
        <v>1.8</v>
      </c>
      <c r="Z49" s="41">
        <f t="shared" si="25"/>
        <v>3</v>
      </c>
      <c r="AA49" s="47"/>
      <c r="AB49" s="11" t="s">
        <v>23</v>
      </c>
      <c r="AC49" s="13"/>
      <c r="AD49" s="15"/>
      <c r="AE49" s="34"/>
      <c r="AF49" s="41">
        <f t="shared" si="26"/>
        <v>8</v>
      </c>
      <c r="AG49" s="41">
        <v>0</v>
      </c>
      <c r="AH49" s="41">
        <f t="shared" si="27"/>
        <v>0</v>
      </c>
      <c r="AI49" s="41">
        <v>0</v>
      </c>
      <c r="AJ49" s="41">
        <f t="shared" si="32"/>
        <v>0</v>
      </c>
      <c r="AK49" s="41">
        <v>0</v>
      </c>
      <c r="AL49" s="41">
        <f t="shared" si="33"/>
        <v>0</v>
      </c>
      <c r="AM49" s="41">
        <v>2599</v>
      </c>
      <c r="AN49" s="41">
        <v>4</v>
      </c>
      <c r="AO49" s="41">
        <f t="shared" si="28"/>
        <v>649.75</v>
      </c>
      <c r="AP49" s="46" t="str">
        <f t="shared" si="29"/>
        <v>15</v>
      </c>
      <c r="AQ49" s="41">
        <f t="shared" si="34"/>
        <v>45</v>
      </c>
    </row>
    <row r="50" spans="1:43" ht="18.75" customHeight="1">
      <c r="A50" s="2">
        <v>47</v>
      </c>
      <c r="B50" s="40">
        <v>25</v>
      </c>
      <c r="C50" s="41">
        <f>AQ50</f>
        <v>45</v>
      </c>
      <c r="D50" s="42" t="s">
        <v>135</v>
      </c>
      <c r="E50" s="42" t="s">
        <v>34</v>
      </c>
      <c r="F50" s="41">
        <f>IF(E50="Da",10,0)</f>
        <v>0</v>
      </c>
      <c r="G50" s="42" t="s">
        <v>23</v>
      </c>
      <c r="H50" s="41">
        <f>IF(G50="Da",7,0)</f>
        <v>7</v>
      </c>
      <c r="I50" s="41">
        <v>125</v>
      </c>
      <c r="J50" s="41">
        <v>5</v>
      </c>
      <c r="K50" s="40">
        <f t="shared" si="35"/>
        <v>25</v>
      </c>
      <c r="L50" s="41">
        <f>IF(AND(K50&gt;0,K50&lt;8),10,IF(AND(K50&gt;=8,K50&lt;=12),9,IF(AND(K50&gt;12,K50&lt;=15),7,IF(AND(K50&gt;15,K50&lt;=18),5,0))))</f>
        <v>0</v>
      </c>
      <c r="M50" s="41" t="s">
        <v>23</v>
      </c>
      <c r="N50" s="41">
        <f>IF(M50="Da",10,0)</f>
        <v>10</v>
      </c>
      <c r="O50" s="41" t="s">
        <v>34</v>
      </c>
      <c r="P50" s="41">
        <f>IF(O50="Da",8,0)</f>
        <v>0</v>
      </c>
      <c r="Q50" s="41">
        <v>1</v>
      </c>
      <c r="R50" s="41">
        <f>IF(Q50=1,2,IF(Q50=2,3,IF(Q50=3,4,IF(Q50=4,5,IF(Q50&gt;4,5+Q50-4,0)))))</f>
        <v>2</v>
      </c>
      <c r="S50" s="41">
        <v>0</v>
      </c>
      <c r="T50" s="41">
        <f>IF(S50&gt;0,2,0)</f>
        <v>0</v>
      </c>
      <c r="U50" s="41"/>
      <c r="V50" s="41">
        <f>IF(U50="Da",2,0)</f>
        <v>0</v>
      </c>
      <c r="W50" s="43" t="s">
        <v>136</v>
      </c>
      <c r="X50" s="44" t="s">
        <v>35</v>
      </c>
      <c r="Y50" s="45">
        <v>2.4</v>
      </c>
      <c r="Z50" s="41">
        <f>IF(AND(Y50&gt;0,Y50&lt;1),1,IF(AND(Y50&gt;=1,Y50&lt;2),3,IF(AND(Y50&gt;=2,Y50&lt;3),6,IF(AND(Y50&gt;=3,Y50&lt;4),9,IF(Y50&gt;=4,(9+INT(Y50-4)*4),0)))))</f>
        <v>6</v>
      </c>
      <c r="AA50" s="47"/>
      <c r="AB50" s="11"/>
      <c r="AC50" s="13" t="s">
        <v>23</v>
      </c>
      <c r="AD50" s="15"/>
      <c r="AE50" s="34"/>
      <c r="AF50" s="41">
        <f>IF(AA50="Da",5,IF(AB50="Da",8,IF(AC50="Da",10,IF(AD50="Da",13,IF(AE50="Da",15,0)))))</f>
        <v>10</v>
      </c>
      <c r="AG50" s="41">
        <v>0</v>
      </c>
      <c r="AH50" s="41">
        <f>IF(AG50="Da",15,0)</f>
        <v>0</v>
      </c>
      <c r="AI50" s="41">
        <v>0</v>
      </c>
      <c r="AJ50" s="41">
        <f>IF(AI50="Da",10,0)</f>
        <v>0</v>
      </c>
      <c r="AK50" s="41">
        <v>0</v>
      </c>
      <c r="AL50" s="41">
        <f>IF(AK50="Da",5,0)</f>
        <v>0</v>
      </c>
      <c r="AM50" s="41">
        <v>8343</v>
      </c>
      <c r="AN50" s="41">
        <v>3</v>
      </c>
      <c r="AO50" s="41">
        <f>AM50/AN50</f>
        <v>2781</v>
      </c>
      <c r="AP50" s="46">
        <f>IF(AO50&lt;1524,"15",IF(AO50*(AND(AO50&gt;1524,AO50&lt;=3711)),10,0))</f>
        <v>10</v>
      </c>
      <c r="AQ50" s="41">
        <f>F50+H50+L50+N50+P50+R50+T50+V50+Z50+AF50+AH50+AJ50+AL50+AP50</f>
        <v>45</v>
      </c>
    </row>
    <row r="51" spans="1:43" ht="18.75" customHeight="1">
      <c r="A51" s="2">
        <v>48</v>
      </c>
      <c r="B51" s="40">
        <v>13.56</v>
      </c>
      <c r="C51" s="41">
        <f>AQ51</f>
        <v>43</v>
      </c>
      <c r="D51" s="42" t="s">
        <v>137</v>
      </c>
      <c r="E51" s="42" t="s">
        <v>34</v>
      </c>
      <c r="F51" s="41">
        <f>IF(E51="Da",10,0)</f>
        <v>0</v>
      </c>
      <c r="G51" s="42" t="s">
        <v>23</v>
      </c>
      <c r="H51" s="41">
        <f>IF(G51="Da",7,0)</f>
        <v>7</v>
      </c>
      <c r="I51" s="41">
        <v>230</v>
      </c>
      <c r="J51" s="41">
        <v>5</v>
      </c>
      <c r="K51" s="40">
        <f t="shared" si="35"/>
        <v>46</v>
      </c>
      <c r="L51" s="41">
        <f>IF(AND(K51&gt;0,K51&lt;8),10,IF(AND(K51&gt;=8,K51&lt;=12),9,IF(AND(K51&gt;12,K51&lt;=15),7,IF(AND(K51&gt;15,K51&lt;=18),5,0))))</f>
        <v>0</v>
      </c>
      <c r="M51" s="41" t="s">
        <v>23</v>
      </c>
      <c r="N51" s="41">
        <f>IF(M51="Da",10,0)</f>
        <v>10</v>
      </c>
      <c r="O51" s="41" t="s">
        <v>34</v>
      </c>
      <c r="P51" s="41">
        <f>IF(O51="Da",8,0)</f>
        <v>0</v>
      </c>
      <c r="Q51" s="41">
        <v>1</v>
      </c>
      <c r="R51" s="41">
        <f>IF(Q51=1,2,IF(Q51=2,3,IF(Q51=3,4,IF(Q51=4,5,IF(Q51&gt;4,5+Q51-4,0)))))</f>
        <v>2</v>
      </c>
      <c r="S51" s="41">
        <v>0</v>
      </c>
      <c r="T51" s="41">
        <f>IF(S51&gt;0,2,0)</f>
        <v>0</v>
      </c>
      <c r="U51" s="41"/>
      <c r="V51" s="41">
        <f>IF(U51="Da",2,0)</f>
        <v>0</v>
      </c>
      <c r="W51" s="43" t="s">
        <v>115</v>
      </c>
      <c r="X51" s="44" t="s">
        <v>35</v>
      </c>
      <c r="Y51" s="45">
        <v>0.9</v>
      </c>
      <c r="Z51" s="41">
        <f>IF(AND(Y51&gt;0,Y51&lt;1),1,IF(AND(Y51&gt;=1,Y51&lt;2),3,IF(AND(Y51&gt;=2,Y51&lt;3),6,IF(AND(Y51&gt;=3,Y51&lt;4),9,IF(Y51&gt;=4,(9+INT(Y51-4)*4),0)))))</f>
        <v>1</v>
      </c>
      <c r="AA51" s="47"/>
      <c r="AB51" s="11"/>
      <c r="AC51" s="13"/>
      <c r="AD51" s="36" t="s">
        <v>23</v>
      </c>
      <c r="AE51" s="34"/>
      <c r="AF51" s="41">
        <f>IF(AA51="Da",5,IF(AB51="Da",8,IF(AC51="Da",10,IF(AD51="Da",13,IF(AE51="Da",15,0)))))</f>
        <v>13</v>
      </c>
      <c r="AG51" s="41">
        <v>0</v>
      </c>
      <c r="AH51" s="41">
        <f>IF(AG51="Da",15,0)</f>
        <v>0</v>
      </c>
      <c r="AI51" s="41">
        <v>0</v>
      </c>
      <c r="AJ51" s="41">
        <f>IF(AI51="Da",10,0)</f>
        <v>0</v>
      </c>
      <c r="AK51" s="41">
        <v>0</v>
      </c>
      <c r="AL51" s="41">
        <f>IF(AK51="Da",5,0)</f>
        <v>0</v>
      </c>
      <c r="AM51" s="41">
        <v>7005</v>
      </c>
      <c r="AN51" s="41">
        <v>3</v>
      </c>
      <c r="AO51" s="41">
        <f>AM51/AN51</f>
        <v>2335</v>
      </c>
      <c r="AP51" s="46">
        <f>IF(AO51&lt;1524,"15",IF(AO51*(AND(AO51&gt;1524,AO51&lt;=3711)),10,0))</f>
        <v>10</v>
      </c>
      <c r="AQ51" s="41">
        <f>F51+H51+L51+N51+P51+R51+T51+V51+Z51+AF51+AH51+AJ51+AL51+AP51</f>
        <v>43</v>
      </c>
    </row>
    <row r="52" spans="1:43" ht="18.75" customHeight="1">
      <c r="A52" s="2">
        <v>49</v>
      </c>
      <c r="B52" s="40">
        <v>13.56</v>
      </c>
      <c r="C52" s="41">
        <f>AQ52</f>
        <v>36</v>
      </c>
      <c r="D52" s="42" t="s">
        <v>138</v>
      </c>
      <c r="E52" s="42" t="s">
        <v>34</v>
      </c>
      <c r="F52" s="41">
        <f>IF(E52="Da",10,0)</f>
        <v>0</v>
      </c>
      <c r="G52" s="42" t="s">
        <v>23</v>
      </c>
      <c r="H52" s="41">
        <f>IF(G52="Da",7,0)</f>
        <v>7</v>
      </c>
      <c r="I52" s="41">
        <v>91.39</v>
      </c>
      <c r="J52" s="41">
        <v>4</v>
      </c>
      <c r="K52" s="40">
        <f t="shared" si="35"/>
        <v>22.8475</v>
      </c>
      <c r="L52" s="41">
        <f>IF(AND(K52&gt;0,K52&lt;8),10,IF(AND(K52&gt;=8,K52&lt;=12),9,IF(AND(K52&gt;12,K52&lt;=15),7,IF(AND(K52&gt;15,K52&lt;=18),5,0))))</f>
        <v>0</v>
      </c>
      <c r="M52" s="41" t="s">
        <v>23</v>
      </c>
      <c r="N52" s="41">
        <f>IF(M52="Da",10,0)</f>
        <v>10</v>
      </c>
      <c r="O52" s="41" t="s">
        <v>34</v>
      </c>
      <c r="P52" s="41">
        <f>IF(O52="Da",8,0)</f>
        <v>0</v>
      </c>
      <c r="Q52" s="41">
        <v>0</v>
      </c>
      <c r="R52" s="41">
        <f>IF(Q52=1,2,IF(Q52=2,3,IF(Q52=3,4,IF(Q52=4,5,IF(Q52&gt;4,5+Q52-4,0)))))</f>
        <v>0</v>
      </c>
      <c r="S52" s="41">
        <v>0</v>
      </c>
      <c r="T52" s="41">
        <f>IF(S52&gt;0,2,0)</f>
        <v>0</v>
      </c>
      <c r="U52" s="41"/>
      <c r="V52" s="41">
        <f>IF(U52="Da",2,0)</f>
        <v>0</v>
      </c>
      <c r="W52" s="43" t="s">
        <v>139</v>
      </c>
      <c r="X52" s="44" t="s">
        <v>35</v>
      </c>
      <c r="Y52" s="45">
        <v>0.1</v>
      </c>
      <c r="Z52" s="41">
        <f>IF(AND(Y52&gt;0,Y52&lt;1),1,IF(AND(Y52&gt;=1,Y52&lt;2),3,IF(AND(Y52&gt;=2,Y52&lt;3),6,IF(AND(Y52&gt;=3,Y52&lt;4),9,IF(Y52&gt;=4,(9+INT(Y52-4)*4),0)))))</f>
        <v>1</v>
      </c>
      <c r="AA52" s="47"/>
      <c r="AB52" s="11" t="s">
        <v>23</v>
      </c>
      <c r="AC52" s="13"/>
      <c r="AD52" s="15"/>
      <c r="AE52" s="34"/>
      <c r="AF52" s="41">
        <f>IF(AA52="Da",5,IF(AB52="Da",8,IF(AC52="Da",10,IF(AD52="Da",13,IF(AE52="Da",15,0)))))</f>
        <v>8</v>
      </c>
      <c r="AG52" s="41">
        <v>0</v>
      </c>
      <c r="AH52" s="41">
        <f>IF(AG52="Da",15,0)</f>
        <v>0</v>
      </c>
      <c r="AI52" s="41">
        <v>0</v>
      </c>
      <c r="AJ52" s="41">
        <f>IF(AI52="Da",10,0)</f>
        <v>0</v>
      </c>
      <c r="AK52" s="41">
        <v>0</v>
      </c>
      <c r="AL52" s="41">
        <f>IF(AK52="Da",5,0)</f>
        <v>0</v>
      </c>
      <c r="AM52" s="41">
        <v>4039</v>
      </c>
      <c r="AN52" s="41">
        <v>2</v>
      </c>
      <c r="AO52" s="41">
        <f>AM52/AN52</f>
        <v>2019.5</v>
      </c>
      <c r="AP52" s="46">
        <f>IF(AO52&lt;1524,"15",IF(AO52*(AND(AO52&gt;1524,AO52&lt;=3711)),10,0))</f>
        <v>10</v>
      </c>
      <c r="AQ52" s="41">
        <f>F52+H52+L52+N52+P52+R52+T52+V52+Z52+AF52+AH52+AJ52+AL52+AP52</f>
        <v>36</v>
      </c>
    </row>
    <row r="53" spans="27:31" ht="12.75">
      <c r="AA53" s="49"/>
      <c r="AB53" s="49"/>
      <c r="AC53" s="49"/>
      <c r="AD53" s="49"/>
      <c r="AE53" s="49"/>
    </row>
    <row r="54" spans="27:31" ht="12.75">
      <c r="AA54" s="49"/>
      <c r="AB54" s="49"/>
      <c r="AC54" s="49"/>
      <c r="AD54" s="49"/>
      <c r="AE54" s="49"/>
    </row>
    <row r="55" spans="27:31" ht="12.75">
      <c r="AA55" s="49"/>
      <c r="AB55" s="49"/>
      <c r="AC55" s="49"/>
      <c r="AD55" s="49"/>
      <c r="AE55" s="49"/>
    </row>
    <row r="56" spans="27:31" ht="12.75">
      <c r="AA56" s="49"/>
      <c r="AB56" s="49"/>
      <c r="AC56" s="49"/>
      <c r="AD56" s="49"/>
      <c r="AE56" s="49"/>
    </row>
    <row r="57" spans="27:31" ht="12.75">
      <c r="AA57" s="49"/>
      <c r="AB57" s="49"/>
      <c r="AC57" s="49"/>
      <c r="AD57" s="49"/>
      <c r="AE57" s="49"/>
    </row>
    <row r="58" spans="27:31" ht="12.75">
      <c r="AA58" s="49"/>
      <c r="AB58" s="49"/>
      <c r="AC58" s="49"/>
      <c r="AD58" s="49"/>
      <c r="AE58" s="49"/>
    </row>
    <row r="59" spans="27:31" ht="12.75">
      <c r="AA59" s="49"/>
      <c r="AB59" s="49"/>
      <c r="AC59" s="49"/>
      <c r="AD59" s="49"/>
      <c r="AE59" s="49"/>
    </row>
    <row r="60" spans="27:31" ht="12.75">
      <c r="AA60" s="49"/>
      <c r="AB60" s="49"/>
      <c r="AC60" s="49"/>
      <c r="AD60" s="49"/>
      <c r="AE60" s="49"/>
    </row>
    <row r="61" spans="27:31" ht="12.75">
      <c r="AA61" s="49"/>
      <c r="AB61" s="49"/>
      <c r="AC61" s="49"/>
      <c r="AD61" s="49"/>
      <c r="AE61" s="49"/>
    </row>
    <row r="62" spans="27:31" ht="12.75">
      <c r="AA62" s="49"/>
      <c r="AB62" s="49"/>
      <c r="AC62" s="49"/>
      <c r="AD62" s="49"/>
      <c r="AE62" s="49"/>
    </row>
    <row r="63" spans="27:31" ht="12.75">
      <c r="AA63" s="49"/>
      <c r="AB63" s="49"/>
      <c r="AC63" s="49"/>
      <c r="AD63" s="49"/>
      <c r="AE63" s="49"/>
    </row>
    <row r="64" spans="27:31" ht="12.75">
      <c r="AA64" s="49"/>
      <c r="AB64" s="49"/>
      <c r="AC64" s="49"/>
      <c r="AD64" s="49"/>
      <c r="AE64" s="49"/>
    </row>
    <row r="65" spans="27:31" ht="12.75">
      <c r="AA65" s="49"/>
      <c r="AB65" s="49"/>
      <c r="AC65" s="49"/>
      <c r="AD65" s="49"/>
      <c r="AE65" s="49"/>
    </row>
    <row r="66" spans="27:31" ht="12.75">
      <c r="AA66" s="49"/>
      <c r="AB66" s="49"/>
      <c r="AC66" s="49"/>
      <c r="AD66" s="49"/>
      <c r="AE66" s="49"/>
    </row>
  </sheetData>
  <sheetProtection/>
  <autoFilter ref="A3:AQ52"/>
  <mergeCells count="14">
    <mergeCell ref="AQ2:AQ3"/>
    <mergeCell ref="A2:A3"/>
    <mergeCell ref="D2:D3"/>
    <mergeCell ref="C2:C3"/>
    <mergeCell ref="W2:Z2"/>
    <mergeCell ref="Q2:T2"/>
    <mergeCell ref="E2:L2"/>
    <mergeCell ref="B2:B3"/>
    <mergeCell ref="M2:P2"/>
    <mergeCell ref="U2:V2"/>
    <mergeCell ref="AA2:AF2"/>
    <mergeCell ref="AG2:AL2"/>
    <mergeCell ref="A1:D1"/>
    <mergeCell ref="AM2:AP2"/>
  </mergeCells>
  <printOptions/>
  <pageMargins left="0.75" right="0.75" top="1" bottom="1" header="0.5" footer="0.5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User</cp:lastModifiedBy>
  <cp:lastPrinted>2022-07-01T06:49:02Z</cp:lastPrinted>
  <dcterms:created xsi:type="dcterms:W3CDTF">1996-10-14T23:33:28Z</dcterms:created>
  <dcterms:modified xsi:type="dcterms:W3CDTF">2022-07-01T06:50:29Z</dcterms:modified>
  <cp:category/>
  <cp:version/>
  <cp:contentType/>
  <cp:contentStatus/>
</cp:coreProperties>
</file>